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TCH\Desktop\FTES\"/>
    </mc:Choice>
  </mc:AlternateContent>
  <bookViews>
    <workbookView showHorizontalScroll="0" showVerticalScroll="0" xWindow="0" yWindow="0" windowWidth="28800" windowHeight="12330"/>
  </bookViews>
  <sheets>
    <sheet name="วิเคราะห์ต้นทุนต่อหน่วย-Final" sheetId="1" r:id="rId1"/>
    <sheet name="FTES-65-26408.81" sheetId="3" r:id="rId2"/>
  </sheets>
  <definedNames>
    <definedName name="_xlnm._FilterDatabase" localSheetId="1" hidden="1">'FTES-65-26408.81'!$A$1:$H$227</definedName>
    <definedName name="_xlnm.Print_Titles" localSheetId="0">'วิเคราะห์ต้นทุนต่อหน่วย-Final'!$1:$12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3" i="1" l="1"/>
  <c r="M33" i="1" s="1"/>
  <c r="N33" i="1" s="1"/>
  <c r="L32" i="1"/>
  <c r="M32" i="1" s="1"/>
  <c r="N32" i="1" s="1"/>
  <c r="H33" i="1"/>
  <c r="I33" i="1" s="1"/>
  <c r="H32" i="1"/>
  <c r="I32" i="1" s="1"/>
  <c r="H31" i="1"/>
  <c r="I31" i="1" s="1"/>
  <c r="H30" i="1"/>
  <c r="I30" i="1" s="1"/>
  <c r="L30" i="1"/>
  <c r="M30" i="1" s="1"/>
  <c r="N30" i="1" s="1"/>
  <c r="H35" i="1"/>
  <c r="I35" i="1" s="1"/>
  <c r="H34" i="1"/>
  <c r="L34" i="1" s="1"/>
  <c r="M34" i="1" s="1"/>
  <c r="N34" i="1" s="1"/>
  <c r="L31" i="1" l="1"/>
  <c r="M31" i="1" s="1"/>
  <c r="N31" i="1" s="1"/>
  <c r="I34" i="1"/>
  <c r="L35" i="1"/>
  <c r="M35" i="1" s="1"/>
  <c r="N35" i="1" s="1"/>
  <c r="C232" i="3" l="1"/>
  <c r="D232" i="3"/>
  <c r="E232" i="3"/>
  <c r="G232" i="3"/>
  <c r="H232" i="3"/>
  <c r="C190" i="3"/>
  <c r="H191" i="3"/>
  <c r="C35" i="3" l="1"/>
  <c r="H22" i="1"/>
  <c r="I22" i="1"/>
  <c r="H21" i="1"/>
  <c r="I21" i="1"/>
  <c r="H19" i="1"/>
  <c r="I19" i="1"/>
  <c r="J18" i="1"/>
  <c r="G18" i="1"/>
  <c r="H18" i="1"/>
  <c r="I18" i="1"/>
  <c r="J17" i="1"/>
  <c r="G17" i="1"/>
  <c r="H93" i="1"/>
  <c r="I93" i="1"/>
  <c r="H94" i="1"/>
  <c r="I94" i="1"/>
  <c r="H95" i="1"/>
  <c r="I95" i="1"/>
  <c r="H85" i="1"/>
  <c r="I85" i="1"/>
  <c r="H45" i="1"/>
  <c r="I45" i="1"/>
  <c r="H41" i="1"/>
  <c r="I41" i="1"/>
  <c r="H25" i="1"/>
  <c r="I25" i="1"/>
  <c r="H26" i="1"/>
  <c r="I26" i="1"/>
  <c r="L41" i="1"/>
  <c r="M41" i="1"/>
  <c r="N41" i="1"/>
  <c r="L95" i="1"/>
  <c r="M95" i="1"/>
  <c r="N95" i="1"/>
  <c r="L94" i="1"/>
  <c r="M94" i="1"/>
  <c r="N94" i="1"/>
  <c r="L93" i="1"/>
  <c r="M93" i="1"/>
  <c r="N93" i="1"/>
  <c r="L26" i="1"/>
  <c r="M26" i="1"/>
  <c r="N26" i="1"/>
  <c r="L25" i="1"/>
  <c r="M25" i="1"/>
  <c r="N25" i="1"/>
  <c r="L20" i="1"/>
  <c r="M20" i="1"/>
  <c r="N20" i="1"/>
  <c r="L85" i="1"/>
  <c r="M85" i="1"/>
  <c r="N85" i="1"/>
  <c r="L45" i="1"/>
  <c r="M45" i="1"/>
  <c r="N45" i="1"/>
  <c r="L17" i="1"/>
  <c r="M17" i="1"/>
  <c r="N17" i="1"/>
  <c r="H159" i="1"/>
  <c r="L159" i="1"/>
  <c r="M159" i="1"/>
  <c r="N159" i="1"/>
  <c r="H158" i="1"/>
  <c r="L158" i="1"/>
  <c r="M158" i="1"/>
  <c r="N158" i="1"/>
  <c r="H156" i="1"/>
  <c r="L156" i="1"/>
  <c r="M156" i="1"/>
  <c r="N156" i="1"/>
  <c r="H155" i="1"/>
  <c r="L155" i="1"/>
  <c r="M155" i="1"/>
  <c r="N155" i="1"/>
  <c r="H147" i="1"/>
  <c r="L147" i="1"/>
  <c r="M147" i="1"/>
  <c r="N147" i="1"/>
  <c r="H146" i="1"/>
  <c r="L146" i="1"/>
  <c r="M146" i="1"/>
  <c r="N146" i="1"/>
  <c r="H145" i="1"/>
  <c r="L145" i="1"/>
  <c r="M145" i="1"/>
  <c r="N145" i="1"/>
  <c r="H144" i="1"/>
  <c r="L144" i="1"/>
  <c r="M144" i="1"/>
  <c r="N144" i="1"/>
  <c r="H143" i="1"/>
  <c r="L143" i="1"/>
  <c r="M143" i="1"/>
  <c r="N143" i="1"/>
  <c r="H132" i="1"/>
  <c r="L132" i="1"/>
  <c r="M132" i="1"/>
  <c r="N132" i="1"/>
  <c r="H131" i="1"/>
  <c r="L131" i="1"/>
  <c r="M131" i="1"/>
  <c r="N131" i="1"/>
  <c r="H130" i="1"/>
  <c r="L130" i="1"/>
  <c r="M130" i="1"/>
  <c r="N130" i="1"/>
  <c r="H129" i="1"/>
  <c r="L129" i="1"/>
  <c r="M129" i="1"/>
  <c r="N129" i="1"/>
  <c r="H118" i="1"/>
  <c r="L118" i="1"/>
  <c r="M118" i="1"/>
  <c r="N118" i="1"/>
  <c r="H117" i="1"/>
  <c r="L117" i="1"/>
  <c r="M117" i="1"/>
  <c r="N117" i="1"/>
  <c r="H116" i="1"/>
  <c r="L116" i="1"/>
  <c r="M116" i="1"/>
  <c r="N116" i="1"/>
  <c r="H115" i="1"/>
  <c r="L115" i="1"/>
  <c r="M115" i="1"/>
  <c r="N115" i="1"/>
  <c r="H114" i="1"/>
  <c r="L114" i="1"/>
  <c r="M114" i="1"/>
  <c r="N114" i="1"/>
  <c r="H106" i="1"/>
  <c r="L106" i="1"/>
  <c r="M106" i="1"/>
  <c r="N106" i="1"/>
  <c r="H104" i="1"/>
  <c r="L104" i="1"/>
  <c r="M104" i="1"/>
  <c r="N104" i="1"/>
  <c r="H103" i="1"/>
  <c r="L103" i="1"/>
  <c r="M103" i="1"/>
  <c r="N103" i="1"/>
  <c r="H102" i="1"/>
  <c r="L102" i="1"/>
  <c r="M102" i="1"/>
  <c r="N102" i="1"/>
  <c r="H101" i="1"/>
  <c r="L101" i="1"/>
  <c r="M101" i="1"/>
  <c r="N101" i="1"/>
  <c r="H100" i="1"/>
  <c r="L100" i="1"/>
  <c r="M100" i="1"/>
  <c r="N100" i="1"/>
  <c r="H87" i="1"/>
  <c r="L87" i="1"/>
  <c r="M87" i="1"/>
  <c r="N87" i="1"/>
  <c r="H86" i="1"/>
  <c r="L86" i="1"/>
  <c r="M86" i="1"/>
  <c r="N86" i="1"/>
  <c r="H84" i="1"/>
  <c r="L84" i="1"/>
  <c r="M84" i="1"/>
  <c r="N84" i="1"/>
  <c r="H83" i="1"/>
  <c r="L83" i="1"/>
  <c r="M83" i="1"/>
  <c r="N83" i="1"/>
  <c r="H82" i="1"/>
  <c r="L82" i="1"/>
  <c r="M82" i="1"/>
  <c r="N82" i="1"/>
  <c r="H81" i="1"/>
  <c r="L81" i="1"/>
  <c r="M81" i="1"/>
  <c r="N81" i="1"/>
  <c r="H71" i="1"/>
  <c r="L71" i="1"/>
  <c r="M71" i="1"/>
  <c r="N71" i="1"/>
  <c r="H70" i="1"/>
  <c r="L70" i="1"/>
  <c r="M70" i="1"/>
  <c r="N70" i="1"/>
  <c r="H69" i="1"/>
  <c r="L69" i="1"/>
  <c r="M69" i="1"/>
  <c r="N69" i="1"/>
  <c r="H68" i="1"/>
  <c r="L68" i="1"/>
  <c r="M68" i="1"/>
  <c r="N68" i="1"/>
  <c r="H67" i="1"/>
  <c r="L67" i="1"/>
  <c r="M67" i="1"/>
  <c r="N67" i="1"/>
  <c r="H56" i="1"/>
  <c r="L56" i="1"/>
  <c r="M56" i="1"/>
  <c r="N56" i="1"/>
  <c r="H55" i="1"/>
  <c r="L55" i="1"/>
  <c r="M55" i="1"/>
  <c r="N55" i="1"/>
  <c r="H54" i="1"/>
  <c r="L54" i="1"/>
  <c r="M54" i="1"/>
  <c r="N54" i="1"/>
  <c r="H53" i="1"/>
  <c r="L53" i="1"/>
  <c r="M53" i="1"/>
  <c r="N53" i="1"/>
  <c r="H38" i="1"/>
  <c r="L38" i="1"/>
  <c r="M38" i="1"/>
  <c r="N38" i="1"/>
  <c r="H37" i="1"/>
  <c r="L37" i="1"/>
  <c r="M37" i="1"/>
  <c r="N37" i="1"/>
  <c r="H36" i="1"/>
  <c r="L36" i="1"/>
  <c r="M36" i="1"/>
  <c r="N36" i="1"/>
  <c r="I159" i="1"/>
  <c r="I158" i="1"/>
  <c r="H157" i="1"/>
  <c r="I157" i="1"/>
  <c r="I156" i="1"/>
  <c r="I155" i="1"/>
  <c r="H154" i="1"/>
  <c r="I154" i="1"/>
  <c r="H153" i="1"/>
  <c r="I153" i="1"/>
  <c r="H152" i="1"/>
  <c r="I152" i="1"/>
  <c r="H151" i="1"/>
  <c r="I151" i="1"/>
  <c r="H150" i="1"/>
  <c r="I150" i="1"/>
  <c r="H149" i="1"/>
  <c r="I149" i="1"/>
  <c r="H148" i="1"/>
  <c r="I148" i="1"/>
  <c r="I147" i="1"/>
  <c r="I146" i="1"/>
  <c r="I145" i="1"/>
  <c r="I144" i="1"/>
  <c r="I143" i="1"/>
  <c r="H142" i="1"/>
  <c r="I142" i="1"/>
  <c r="H141" i="1"/>
  <c r="I141" i="1"/>
  <c r="H140" i="1"/>
  <c r="I140" i="1"/>
  <c r="H139" i="1"/>
  <c r="L139" i="1"/>
  <c r="M139" i="1"/>
  <c r="N139" i="1"/>
  <c r="H138" i="1"/>
  <c r="I138" i="1"/>
  <c r="H137" i="1"/>
  <c r="I137" i="1"/>
  <c r="H136" i="1"/>
  <c r="I136" i="1"/>
  <c r="H135" i="1"/>
  <c r="I135" i="1"/>
  <c r="H134" i="1"/>
  <c r="I134" i="1"/>
  <c r="H133" i="1"/>
  <c r="I133" i="1"/>
  <c r="I132" i="1"/>
  <c r="I131" i="1"/>
  <c r="I130" i="1"/>
  <c r="I129" i="1"/>
  <c r="H128" i="1"/>
  <c r="I128" i="1"/>
  <c r="H127" i="1"/>
  <c r="I127" i="1"/>
  <c r="H126" i="1"/>
  <c r="I126" i="1"/>
  <c r="H125" i="1"/>
  <c r="I125" i="1"/>
  <c r="H124" i="1"/>
  <c r="I124" i="1"/>
  <c r="H123" i="1"/>
  <c r="I123" i="1"/>
  <c r="H122" i="1"/>
  <c r="I122" i="1"/>
  <c r="H121" i="1"/>
  <c r="I121" i="1"/>
  <c r="H120" i="1"/>
  <c r="I120" i="1"/>
  <c r="H119" i="1"/>
  <c r="I119" i="1"/>
  <c r="L119" i="1"/>
  <c r="M119" i="1"/>
  <c r="N119" i="1"/>
  <c r="I118" i="1"/>
  <c r="I117" i="1"/>
  <c r="I116" i="1"/>
  <c r="I115" i="1"/>
  <c r="I114" i="1"/>
  <c r="H113" i="1"/>
  <c r="I113" i="1"/>
  <c r="H112" i="1"/>
  <c r="I112" i="1"/>
  <c r="H111" i="1"/>
  <c r="I111" i="1"/>
  <c r="H110" i="1"/>
  <c r="I110" i="1"/>
  <c r="H109" i="1"/>
  <c r="I109" i="1"/>
  <c r="H108" i="1"/>
  <c r="I108" i="1"/>
  <c r="H107" i="1"/>
  <c r="I107" i="1"/>
  <c r="I106" i="1"/>
  <c r="H105" i="1"/>
  <c r="I105" i="1"/>
  <c r="I104" i="1"/>
  <c r="I103" i="1"/>
  <c r="I102" i="1"/>
  <c r="I101" i="1"/>
  <c r="I100" i="1"/>
  <c r="H99" i="1"/>
  <c r="L99" i="1"/>
  <c r="M99" i="1"/>
  <c r="N99" i="1"/>
  <c r="H98" i="1"/>
  <c r="I98" i="1"/>
  <c r="H97" i="1"/>
  <c r="I97" i="1"/>
  <c r="H96" i="1"/>
  <c r="I96" i="1"/>
  <c r="H92" i="1"/>
  <c r="I92" i="1"/>
  <c r="H91" i="1"/>
  <c r="I91" i="1"/>
  <c r="H90" i="1"/>
  <c r="I90" i="1"/>
  <c r="H89" i="1"/>
  <c r="I89" i="1"/>
  <c r="H88" i="1"/>
  <c r="I88" i="1"/>
  <c r="I87" i="1"/>
  <c r="I86" i="1"/>
  <c r="I84" i="1"/>
  <c r="I83" i="1"/>
  <c r="I82" i="1"/>
  <c r="I81" i="1"/>
  <c r="H80" i="1"/>
  <c r="I80" i="1"/>
  <c r="H79" i="1"/>
  <c r="I79" i="1"/>
  <c r="H78" i="1"/>
  <c r="I78" i="1"/>
  <c r="H77" i="1"/>
  <c r="I77" i="1"/>
  <c r="H76" i="1"/>
  <c r="I76" i="1"/>
  <c r="H75" i="1"/>
  <c r="I75" i="1"/>
  <c r="H74" i="1"/>
  <c r="I74" i="1"/>
  <c r="H73" i="1"/>
  <c r="I73" i="1"/>
  <c r="H72" i="1"/>
  <c r="I72" i="1"/>
  <c r="I71" i="1"/>
  <c r="I70" i="1"/>
  <c r="I69" i="1"/>
  <c r="I68" i="1"/>
  <c r="I67" i="1"/>
  <c r="H66" i="1"/>
  <c r="I66" i="1"/>
  <c r="H65" i="1"/>
  <c r="I65" i="1"/>
  <c r="H64" i="1"/>
  <c r="I64" i="1"/>
  <c r="H63" i="1"/>
  <c r="I63" i="1"/>
  <c r="H62" i="1"/>
  <c r="I62" i="1"/>
  <c r="H61" i="1"/>
  <c r="I61" i="1"/>
  <c r="H60" i="1"/>
  <c r="I60" i="1"/>
  <c r="H59" i="1"/>
  <c r="I59" i="1"/>
  <c r="H58" i="1"/>
  <c r="I58" i="1"/>
  <c r="H57" i="1"/>
  <c r="I57" i="1"/>
  <c r="I56" i="1"/>
  <c r="I55" i="1"/>
  <c r="I54" i="1"/>
  <c r="I53" i="1"/>
  <c r="H52" i="1"/>
  <c r="I52" i="1"/>
  <c r="H51" i="1"/>
  <c r="I51" i="1"/>
  <c r="H50" i="1"/>
  <c r="I50" i="1"/>
  <c r="H49" i="1"/>
  <c r="I49" i="1"/>
  <c r="H48" i="1"/>
  <c r="I48" i="1"/>
  <c r="H47" i="1"/>
  <c r="I47" i="1"/>
  <c r="H46" i="1"/>
  <c r="I46" i="1"/>
  <c r="H44" i="1"/>
  <c r="L44" i="1" s="1"/>
  <c r="M44" i="1" s="1"/>
  <c r="N44" i="1" s="1"/>
  <c r="I44" i="1"/>
  <c r="H43" i="1"/>
  <c r="L43" i="1" s="1"/>
  <c r="M43" i="1" s="1"/>
  <c r="N43" i="1" s="1"/>
  <c r="I43" i="1"/>
  <c r="H42" i="1"/>
  <c r="I42" i="1" s="1"/>
  <c r="H40" i="1"/>
  <c r="I40" i="1"/>
  <c r="H39" i="1"/>
  <c r="I39" i="1"/>
  <c r="I38" i="1"/>
  <c r="I37" i="1"/>
  <c r="I36" i="1"/>
  <c r="H29" i="1"/>
  <c r="I29" i="1"/>
  <c r="H28" i="1"/>
  <c r="I28" i="1"/>
  <c r="H27" i="1"/>
  <c r="I27" i="1"/>
  <c r="H24" i="1"/>
  <c r="I24" i="1"/>
  <c r="H23" i="1"/>
  <c r="I23" i="1"/>
  <c r="H16" i="1"/>
  <c r="I16" i="1"/>
  <c r="H15" i="1"/>
  <c r="I15" i="1"/>
  <c r="H14" i="1"/>
  <c r="I14" i="1"/>
  <c r="H13" i="1"/>
  <c r="I13" i="1"/>
  <c r="L157" i="1"/>
  <c r="M157" i="1"/>
  <c r="N157" i="1"/>
  <c r="L40" i="1"/>
  <c r="M40" i="1"/>
  <c r="N40" i="1"/>
  <c r="L57" i="1"/>
  <c r="M57" i="1"/>
  <c r="N57" i="1"/>
  <c r="L72" i="1"/>
  <c r="M72" i="1"/>
  <c r="N72" i="1"/>
  <c r="L105" i="1"/>
  <c r="M105" i="1"/>
  <c r="N105" i="1"/>
  <c r="L133" i="1"/>
  <c r="M133" i="1"/>
  <c r="N133" i="1"/>
  <c r="L58" i="1"/>
  <c r="M58" i="1"/>
  <c r="N58" i="1"/>
  <c r="I139" i="1"/>
  <c r="I99" i="1"/>
  <c r="L74" i="1"/>
  <c r="M74" i="1"/>
  <c r="N74" i="1"/>
  <c r="L88" i="1"/>
  <c r="M88" i="1"/>
  <c r="N88" i="1"/>
  <c r="L107" i="1"/>
  <c r="M107" i="1"/>
  <c r="N107" i="1"/>
  <c r="L120" i="1"/>
  <c r="M120" i="1"/>
  <c r="N120" i="1"/>
  <c r="L134" i="1"/>
  <c r="M134" i="1"/>
  <c r="N134" i="1"/>
  <c r="L148" i="1"/>
  <c r="M148" i="1"/>
  <c r="N148" i="1"/>
  <c r="L59" i="1"/>
  <c r="M59" i="1"/>
  <c r="N59" i="1"/>
  <c r="L75" i="1"/>
  <c r="M75" i="1"/>
  <c r="N75" i="1"/>
  <c r="L89" i="1"/>
  <c r="M89" i="1"/>
  <c r="N89" i="1"/>
  <c r="L108" i="1"/>
  <c r="M108" i="1"/>
  <c r="N108" i="1"/>
  <c r="L121" i="1"/>
  <c r="M121" i="1"/>
  <c r="N121" i="1"/>
  <c r="L135" i="1"/>
  <c r="M135" i="1"/>
  <c r="N135" i="1"/>
  <c r="L149" i="1"/>
  <c r="M149" i="1"/>
  <c r="N149" i="1"/>
  <c r="L46" i="1"/>
  <c r="M46" i="1"/>
  <c r="N46" i="1"/>
  <c r="L60" i="1"/>
  <c r="M60" i="1"/>
  <c r="N60" i="1"/>
  <c r="L76" i="1"/>
  <c r="M76" i="1"/>
  <c r="N76" i="1"/>
  <c r="L90" i="1"/>
  <c r="M90" i="1"/>
  <c r="N90" i="1"/>
  <c r="L109" i="1"/>
  <c r="M109" i="1"/>
  <c r="N109" i="1"/>
  <c r="L122" i="1"/>
  <c r="M122" i="1"/>
  <c r="N122" i="1"/>
  <c r="L136" i="1"/>
  <c r="M136" i="1"/>
  <c r="N136" i="1"/>
  <c r="L150" i="1"/>
  <c r="M150" i="1"/>
  <c r="N150" i="1"/>
  <c r="L39" i="1"/>
  <c r="M39" i="1"/>
  <c r="N39" i="1"/>
  <c r="L28" i="1"/>
  <c r="M28" i="1"/>
  <c r="N28" i="1"/>
  <c r="L47" i="1"/>
  <c r="M47" i="1"/>
  <c r="N47" i="1"/>
  <c r="L61" i="1"/>
  <c r="M61" i="1"/>
  <c r="N61" i="1"/>
  <c r="L91" i="1"/>
  <c r="M91" i="1"/>
  <c r="N91" i="1"/>
  <c r="L110" i="1"/>
  <c r="M110" i="1"/>
  <c r="N110" i="1"/>
  <c r="L123" i="1"/>
  <c r="M123" i="1"/>
  <c r="N123" i="1"/>
  <c r="L137" i="1"/>
  <c r="M137" i="1"/>
  <c r="N137" i="1"/>
  <c r="L151" i="1"/>
  <c r="M151" i="1"/>
  <c r="N151" i="1"/>
  <c r="L29" i="1"/>
  <c r="M29" i="1"/>
  <c r="N29" i="1"/>
  <c r="L48" i="1"/>
  <c r="M48" i="1"/>
  <c r="N48" i="1"/>
  <c r="L62" i="1"/>
  <c r="M62" i="1"/>
  <c r="N62" i="1"/>
  <c r="L77" i="1"/>
  <c r="M77" i="1"/>
  <c r="N77" i="1"/>
  <c r="L92" i="1"/>
  <c r="M92" i="1"/>
  <c r="N92" i="1"/>
  <c r="L111" i="1"/>
  <c r="M111" i="1"/>
  <c r="N111" i="1"/>
  <c r="L124" i="1"/>
  <c r="M124" i="1"/>
  <c r="N124" i="1"/>
  <c r="L138" i="1"/>
  <c r="M138" i="1"/>
  <c r="N138" i="1"/>
  <c r="L73" i="1"/>
  <c r="M73" i="1"/>
  <c r="N73" i="1"/>
  <c r="L49" i="1"/>
  <c r="M49" i="1"/>
  <c r="N49" i="1"/>
  <c r="L63" i="1"/>
  <c r="M63" i="1"/>
  <c r="N63" i="1"/>
  <c r="L78" i="1"/>
  <c r="M78" i="1"/>
  <c r="N78" i="1"/>
  <c r="L96" i="1"/>
  <c r="M96" i="1"/>
  <c r="N96" i="1"/>
  <c r="L125" i="1"/>
  <c r="M125" i="1"/>
  <c r="N125" i="1"/>
  <c r="L152" i="1"/>
  <c r="M152" i="1"/>
  <c r="N152" i="1"/>
  <c r="L50" i="1"/>
  <c r="M50" i="1"/>
  <c r="N50" i="1"/>
  <c r="L64" i="1"/>
  <c r="M64" i="1"/>
  <c r="N64" i="1"/>
  <c r="L97" i="1"/>
  <c r="M97" i="1"/>
  <c r="N97" i="1"/>
  <c r="L112" i="1"/>
  <c r="M112" i="1"/>
  <c r="N112" i="1"/>
  <c r="L126" i="1"/>
  <c r="M126" i="1"/>
  <c r="N126" i="1"/>
  <c r="L140" i="1"/>
  <c r="M140" i="1"/>
  <c r="N140" i="1"/>
  <c r="L153" i="1"/>
  <c r="M153" i="1"/>
  <c r="N153" i="1"/>
  <c r="L51" i="1"/>
  <c r="M51" i="1"/>
  <c r="N51" i="1"/>
  <c r="L65" i="1"/>
  <c r="M65" i="1"/>
  <c r="N65" i="1"/>
  <c r="L79" i="1"/>
  <c r="M79" i="1"/>
  <c r="N79" i="1"/>
  <c r="L98" i="1"/>
  <c r="M98" i="1"/>
  <c r="N98" i="1"/>
  <c r="L113" i="1"/>
  <c r="M113" i="1"/>
  <c r="N113" i="1"/>
  <c r="L127" i="1"/>
  <c r="M127" i="1"/>
  <c r="N127" i="1"/>
  <c r="L141" i="1"/>
  <c r="M141" i="1"/>
  <c r="N141" i="1"/>
  <c r="L52" i="1"/>
  <c r="M52" i="1"/>
  <c r="N52" i="1"/>
  <c r="L66" i="1"/>
  <c r="M66" i="1"/>
  <c r="N66" i="1"/>
  <c r="L80" i="1"/>
  <c r="M80" i="1"/>
  <c r="N80" i="1"/>
  <c r="L128" i="1"/>
  <c r="M128" i="1"/>
  <c r="N128" i="1"/>
  <c r="L142" i="1"/>
  <c r="M142" i="1"/>
  <c r="N142" i="1"/>
  <c r="L154" i="1"/>
  <c r="M154" i="1"/>
  <c r="N154" i="1"/>
  <c r="L27" i="1"/>
  <c r="M27" i="1"/>
  <c r="N27" i="1"/>
  <c r="L24" i="1"/>
  <c r="M24" i="1"/>
  <c r="N24" i="1"/>
  <c r="L23" i="1"/>
  <c r="M23" i="1"/>
  <c r="N23" i="1"/>
  <c r="L22" i="1"/>
  <c r="M22" i="1"/>
  <c r="N22" i="1"/>
  <c r="L21" i="1"/>
  <c r="M21" i="1"/>
  <c r="N21" i="1"/>
  <c r="L19" i="1"/>
  <c r="M19" i="1"/>
  <c r="N19" i="1"/>
  <c r="L18" i="1"/>
  <c r="M18" i="1"/>
  <c r="N18" i="1"/>
  <c r="L16" i="1"/>
  <c r="M16" i="1"/>
  <c r="N16" i="1"/>
  <c r="L15" i="1"/>
  <c r="M15" i="1"/>
  <c r="N15" i="1"/>
  <c r="L14" i="1"/>
  <c r="M14" i="1"/>
  <c r="N14" i="1"/>
  <c r="L13" i="1"/>
  <c r="M13" i="1"/>
  <c r="N13" i="1"/>
  <c r="L42" i="1" l="1"/>
  <c r="M42" i="1" s="1"/>
  <c r="N42" i="1" s="1"/>
</calcChain>
</file>

<file path=xl/sharedStrings.xml><?xml version="1.0" encoding="utf-8"?>
<sst xmlns="http://schemas.openxmlformats.org/spreadsheetml/2006/main" count="467" uniqueCount="463">
  <si>
    <t>ลำดับ</t>
  </si>
  <si>
    <t>คณะ/วิทยาลัย/สถาบัน</t>
  </si>
  <si>
    <t>หลักสูตร</t>
  </si>
  <si>
    <t>แสดงการวิเคราะห์ต้นทุนต่อหน่วย</t>
  </si>
  <si>
    <t>แสดงจำนวนนักศึกษาเต็มเวลาเทียบเท่ากับจำนวนนักศึกษา ณ จุดคุ้มทุน</t>
  </si>
  <si>
    <t>รายได้</t>
  </si>
  <si>
    <t>ร้อยละ</t>
  </si>
  <si>
    <t>จำนวนนักศึกษา</t>
  </si>
  <si>
    <t>รายจ่ายทางอ้อม</t>
  </si>
  <si>
    <t>รายได้หักรายจ่าย</t>
  </si>
  <si>
    <t>จุดคุ้มทุน</t>
  </si>
  <si>
    <t>[ค่าเล่าเรียนและค่าบำรุง]</t>
  </si>
  <si>
    <t>รายจ่ายต่อหัว</t>
  </si>
  <si>
    <t>รายได้สูงกว่ารายจ่าย</t>
  </si>
  <si>
    <t>เต็มเวลาเทียบเท่า</t>
  </si>
  <si>
    <t>ตาม FTES</t>
  </si>
  <si>
    <t>ทางตรงต่อหัว</t>
  </si>
  <si>
    <t>[จำนวนนักศึกษา</t>
  </si>
  <si>
    <t>[ต่ำกว่า] [บาท]</t>
  </si>
  <si>
    <t>[คน]</t>
  </si>
  <si>
    <t>เทียบเท่า [คน]]</t>
  </si>
  <si>
    <t>[3] = [1] – [2]</t>
  </si>
  <si>
    <t>[4] = [3]/[1]x100</t>
  </si>
  <si>
    <t>(7) = (3)+((6)/(5))</t>
  </si>
  <si>
    <t>[8] = [6]/[7]</t>
  </si>
  <si>
    <t>[5] &gt; [8]</t>
  </si>
  <si>
    <t>วิทยาลัยแพทยศาสตร์</t>
  </si>
  <si>
    <t>1.หลักสูตรแพทยศาสตรบัณฑิต (หลักสูตร 6 ปี) (สภา)</t>
  </si>
  <si>
    <t>2.หลักสูตรวิทยาศาสตรมหาบัณฑิต  สาขาวิชาตจวิทยาและตจศัลยศาสตร์</t>
  </si>
  <si>
    <t xml:space="preserve">วิทยาลัยเภสัชศาสตร์ </t>
  </si>
  <si>
    <t>1.หลักสูตรเภสัชศาสตรบัณฑิต สาขาวิชาการบริบาลเภสัชกรรม (สภา)</t>
  </si>
  <si>
    <t>2.หลักสูตรเภสัชศาสตรบัณฑิต สาขาวิชาเภสัชกรรมอุตสาหการ (สภา)</t>
  </si>
  <si>
    <t>3.หลักสูตรวิทยาศาสตรมหาบัณฑิต สาขาวิชาเภสัชศาสตร์</t>
  </si>
  <si>
    <t xml:space="preserve">4.หลักสูตรปรัชญาดุษฎีบัณฑิต สาขาวิชาเภสัชศาสตร์ </t>
  </si>
  <si>
    <t>คณะพยาบาลศาสตร์</t>
  </si>
  <si>
    <t>1.หลักสูตรพยาบาลศาสตรบัณฑิต (สภา)</t>
  </si>
  <si>
    <t>คณะเทคนิคการแพทย์</t>
  </si>
  <si>
    <t>1.หลักสูตรวิทยาศาสตรบัณฑิต สาขาวิชาเทคนิคการแพทย์ (สภา)</t>
  </si>
  <si>
    <t>คณะกายภาพบำบัดและเวชศาสตร์การกีฬา</t>
  </si>
  <si>
    <t>1.หลักสูตรวิทยาศาสตรบัณฑิต สาขาวิชากายภาพบำบัด (สภา)</t>
  </si>
  <si>
    <t>2.หลักสูตรวิทยาศาสตรบัณฑิต สาขาวิชาชรัณสุขศาสตร์ (เปิดใหม่)</t>
  </si>
  <si>
    <t>3.หลักสูตรวิทยาศาสตรบัณฑิต  สาขาวิชาวิทยาศาสตร์การออกกำลังกายและสมรรถภาพทางการกีฬา (เปิดใหม่)</t>
  </si>
  <si>
    <t>วิทยาลัยการแพทย์แผนตะวันออก</t>
  </si>
  <si>
    <t xml:space="preserve">1.หลักสูตรวิทยาศาสตรบัณฑิต สาขาวิชาเภสัชกรรมแผนตะวันออก </t>
  </si>
  <si>
    <t>2.หลักสูตรการแพทย์แผนไทยบัณฑิต</t>
  </si>
  <si>
    <t xml:space="preserve">3.หลักสูตรการแพทย์แผนจีนบัณฑิต </t>
  </si>
  <si>
    <t>4.หลักสูตรวิทยาศาสตรมหาบัณฑิต สาขาวิชาการแพทย์แผนตะวันออก</t>
  </si>
  <si>
    <t>วิทยาลัยทันตแพทยศาสตร์</t>
  </si>
  <si>
    <t>1.หลักสูตรทันตแพทยศาสตรบัณฑิต (หลักสูตร 6 ปี) (สภา)</t>
  </si>
  <si>
    <t>2.หลักสูตรประกาศนียบัตรบัณฑิต สาขาวิชาทันตแพทยศาสตร์ (เปิดใหม่)</t>
  </si>
  <si>
    <t>3.หลักสูตรวิทยาศาสตรมหาบัณฑิต สาขาวิชาทันตแพทยศาสตร์ (เปิดใหม่)</t>
  </si>
  <si>
    <t>คณะทัศนมาตรศาสตร์</t>
  </si>
  <si>
    <t>1.หลักสูตรทัศนมาตรศาสตรบัณฑิต</t>
  </si>
  <si>
    <t>2.หลักสูตรวิทยาศาสตรมหาบัณฑิต สาขาวิชาทัศนมาตรคลินิก</t>
  </si>
  <si>
    <t>วิทยาลัยนวัตกรรมดิจิทัลเทคโนโลยี</t>
  </si>
  <si>
    <t xml:space="preserve">1.หลักสูตรวิทยาศาสตรบัณฑิต สาขาวิชาวิทยาการคอมพิวเตอร์ </t>
  </si>
  <si>
    <t xml:space="preserve">2.หลักสูตรวิทยาศาสตรบัณฑิต สาขาวิชานวัตกรรมดิจิทัล </t>
  </si>
  <si>
    <t>3.หลักสูตรวิทยาศาสตรบัณฑิต สาขาวิชาคอมพิวเตอร์เกมและอีสปอร์ต</t>
  </si>
  <si>
    <t xml:space="preserve">4.หลักสูตรวิทยาศาสตรบัณฑิต สาขาวิชาสารสนเทศการลงทุน </t>
  </si>
  <si>
    <t>5.หลักสูตรวิทยาศาสตรบัณฑิต สาขาวิชาเทคโนโลยีสื่อสังคม</t>
  </si>
  <si>
    <t xml:space="preserve">6.หลักสูตรวิทยาศาสตรมหาบัณฑิต สาขาวิชาการจัดการเทคโนโลยีสารสนเทศ </t>
  </si>
  <si>
    <t xml:space="preserve">7.หลักสูตรวิทยาศาสตรมหาบัณฑิต สาขาวิชาเทคโนโลยีสารสนเทศ </t>
  </si>
  <si>
    <t>8.หลักสูตรวิทยาศาสตรมหาบัณฑิต สาขาวิชาการจัดการนวัตกรรมดิจิทัล (online) (เปลี่ยนชื่อ)</t>
  </si>
  <si>
    <t xml:space="preserve">9.หลักสูตรสารสนเทศศาสตรมหาบัณฑิต สาขาวิชาเทคโนโลยีสื่อสังคม </t>
  </si>
  <si>
    <t>10.หลักสูตรวิทยาศาสตรมหาบัณฑิต สาขาวิชาการจัดการความมั่นคงปลอดภัยไซเบอร์</t>
  </si>
  <si>
    <t xml:space="preserve">11.หลักสูตรปรัชญาดุษฎีบัณฑิต สาขาวิชาเทคโนโลยีสารสนเทศ </t>
  </si>
  <si>
    <t>12.หลักสูตรปรัชญาดุษฎีบัณฑิต สาขาวิชาเทคโนโลยีสื่อสังคม</t>
  </si>
  <si>
    <t>คณะวิทยาศาสตร์</t>
  </si>
  <si>
    <t>1.หลักสูตรวิทยาศาสตรบัณฑิต สาขาวิชาวิทยาศาสตร์ชีวการแพทย์</t>
  </si>
  <si>
    <t>2.หลักสูตรวิทยาศาสตรบัณฑิต สาขาวิชาเคมีประยุกต์</t>
  </si>
  <si>
    <t>4.หลักสูตรวิทยาศาสตรมหาบัณฑิต สาขาวิชาวิทยาศาสตร์ชีวการแพทย์</t>
  </si>
  <si>
    <t>วิทยาลัยวิศวกรรมชีวการแพทย์</t>
  </si>
  <si>
    <t>1.หลักสูตรวิศกรรมศาสตรบัณฑิต สาขาวิชาวิศวกรรมชีวการแพทย์</t>
  </si>
  <si>
    <t>2.หลักสูตรวิศวกรรมศาสตรมหาบัณฑิต สาขาวิชาวิศวกรรมชีวการแพทย์</t>
  </si>
  <si>
    <t>3.หลักสูตรวิศวกรรมดุษฎีบัณฑิต สาขาวิชาวิศวกรรมชีวการแพทย์</t>
  </si>
  <si>
    <t>คณะรังสีเทคนิค</t>
  </si>
  <si>
    <t xml:space="preserve">1.หลักสูตรวิทยาศาสตรบัณฑิต สาขาวิชารังสีเทคนิค </t>
  </si>
  <si>
    <t>1.หลักสูตรวิทยาศาสตรบัณฑิต สาขาวิชาเทคโนโลยีอาหาร</t>
  </si>
  <si>
    <t xml:space="preserve">2.หลักสูตรเทคโนโลยีบัณฑิต สาขาวิชานวัตกรรมเกษตร </t>
  </si>
  <si>
    <t>3.หลักสูตรเทคโนโลยีบัณฑิต สาขาวิชาธุรกิจอุตสาหกรรมอาหาร</t>
  </si>
  <si>
    <t>4.หลักสูตรวิทยาศาสตรมหาบัณฑิต สาขาวิชาเทคโนโลยีชีวภาพ</t>
  </si>
  <si>
    <t>วิทยาลัยวิศวกรรมศาสตร์</t>
  </si>
  <si>
    <t xml:space="preserve">1.หลักสูตรวิศวกรรมศาสตรบัณฑิต สาขาวิชาวิศวกรรมไฟฟ้า </t>
  </si>
  <si>
    <t xml:space="preserve">2.หลักสูตรวิศวกรรมศาสตรบัณฑิต สาขาวิชาวิศวกรรมเครื่องกล </t>
  </si>
  <si>
    <t xml:space="preserve">3.หลักสูตรวิศวกรรมศาสตรบัณฑิต สาขาวิชาวิศวกรรมอุตสาหการ </t>
  </si>
  <si>
    <t xml:space="preserve">4.หลักสูตรวิศวกรรมศาสตรบัณฑิต  สาขาวิชาวิศวกรรมเคมี </t>
  </si>
  <si>
    <t xml:space="preserve">5.หลักสูตรวิศวกรรมศาสตรบัณฑิต สาขาวิชาวิศวกรรมโยธา </t>
  </si>
  <si>
    <t xml:space="preserve">6.หลักสูตรวิศวกรรมศาสตรบัณฑิต สาขาวิชาวิศวกรรมคอมพิวเตอร์ </t>
  </si>
  <si>
    <t xml:space="preserve">7.หลักสูตรวิศวกรรมศาสตรบัณฑิต สาขาวิชาวิศวกรรมพลังงานและสิ่งแวดล้อม </t>
  </si>
  <si>
    <t xml:space="preserve">8.หลักสูตรวิศวกรรมศาสตรบัณฑิต สาขาวิชาวิศวกรรมยานยนต์และมอเตอร์สปอร์ต </t>
  </si>
  <si>
    <t xml:space="preserve">9.หลักสูตรวิศวกรรมศาสตรบัณฑิต สาขาวิชาวิศวกรรมเทคโนโลยีระบบราง </t>
  </si>
  <si>
    <t xml:space="preserve">10.หลักสูตรวิศวกรรมศาสตรบัณฑิต สาขาวิชาวิศวกรรมการซ่อมบำรุงอากาศยาน </t>
  </si>
  <si>
    <t xml:space="preserve">11.หลักสูตรเทคโนโลยีบัณฑิต สาขาวิชาเทคโนโลยีซ่อมบำรุงอากาศยาน </t>
  </si>
  <si>
    <t xml:space="preserve">12.หลักสูตรวิศวกรรมศาสตรมหาบัณฑิต สาขาวิชาวิศวกรรมไฟฟ้าและคอมพิวเตอร์ </t>
  </si>
  <si>
    <t>13.หลักสูตรวิศวกรรมศาสตรมหาบัณฑิต สาขาวิชาวิศวกรรมโยธา</t>
  </si>
  <si>
    <t xml:space="preserve">14.หลักสูตรวิศวกรรมศาสตรดุษฎีบัณฑิต สาขาวิชาวิศวกรรมโยธา </t>
  </si>
  <si>
    <t>สถาบันการบิน</t>
  </si>
  <si>
    <t>1.หลักสูตรวิทยาศาสตรบัณฑิต สาขาวิชานักบินพาณิชย์</t>
  </si>
  <si>
    <t>คณะสถาปัตยกรรมศาสตร์</t>
  </si>
  <si>
    <t>1.หลักสูตรสถาปัตยกรรมศาสตรบัณฑิต สาขาวิชาสถาปัตยกรรมศาสตร์</t>
  </si>
  <si>
    <t>คณะบริหารธุรกิจ</t>
  </si>
  <si>
    <t>1.หลักสูตรบริหารธุรกิจบัณฑิต [หลักสูตรนานาชาติจีน]</t>
  </si>
  <si>
    <t xml:space="preserve">2.หลักสูตรบริหารธุรกิจบัณฑิต สาขาวิชาการจัดการ </t>
  </si>
  <si>
    <t xml:space="preserve">3.หลักสูตรบริหารธุรกิจบัณฑิต สาขาวิชาธุรกิจดิจิทัล </t>
  </si>
  <si>
    <t xml:space="preserve">4.หลักสูตรบริหารธุรกิจบัณฑิต สาขาวิชาการตลาดดิจิทัลและนวัตกรรมการค้าปลีก </t>
  </si>
  <si>
    <t xml:space="preserve">5.หลักสูตรบริหารธุรกิจบัณฑิต สาขาวิชาการเงินและการลงทุน </t>
  </si>
  <si>
    <t xml:space="preserve">6.หลักสูตรบริหารธุรกิจบัณฑิต สาขาวิชาการจัดการโลจิสติกส์และซัพพลายเชน </t>
  </si>
  <si>
    <t xml:space="preserve">8.หลักสูตรการจัดการมหาบัณฑิต สาขาวิชาการเป็นผู้ประกอบการ </t>
  </si>
  <si>
    <t xml:space="preserve">9.หลักสูตรวิทยาศาสตรมหาบัณฑิต สาขาวิชาการจัดการโลจิสติกส์ </t>
  </si>
  <si>
    <t xml:space="preserve">10.หลักสูตรบริหารธุรกิจดุษฎีบัณฑิต </t>
  </si>
  <si>
    <t>11.หลักสูตรบริหารธุรกิจบัณฑิต สาขาวิชาการบริหารธุรกิจระหว่างประเทศ (เปิดใหม่)</t>
  </si>
  <si>
    <t>คณะบัญชี</t>
  </si>
  <si>
    <t>1.หลักสูตรบัญชีบัณฑิต</t>
  </si>
  <si>
    <t>2.หลักสูตรบัญชีมหาบัณฑิต</t>
  </si>
  <si>
    <t>วิทยาลัยการท่องเที่ยว การบริการ  และกีฬา</t>
  </si>
  <si>
    <t>1.หลักสูตรศิลปศาสตรบัณฑิต สาขาวิชาการจัดการการท่องเที่ยวและการบริการ</t>
  </si>
  <si>
    <t>2.หลักสูตรศิลปศาสตรบัณฑิต สาขาวิชาการโรงแรมและภัตตาคาร</t>
  </si>
  <si>
    <t>3.หลักสูตรบริหารธุรกิจบัณฑิต สาขาวิชาการจัดการธุรกิจการบินและการขนส่ง (เปลี่ยนชื่อ)</t>
  </si>
  <si>
    <t>4.หลักสูตรเทคโนโลยีบัณฑิต สาขาวิชาศิลปะและเทคโนโลยีการประกอบอาหาร</t>
  </si>
  <si>
    <t>5.หลักสูตรศิลปศาสตรบัณฑิต สาขาวิชาการท่องเที่ยว การบริการ และกีฬา (หลักสูตรนานาชาติ) เปลี่ยนชื่อ</t>
  </si>
  <si>
    <t>6.หลักสูตรวิทยาศาสตรบัณฑิต สาขาวิชากีฬากอล์ฟ (เปิดใหม่)</t>
  </si>
  <si>
    <t>7.หลักสูตรบริหารธุรกิจมหาบัณฑิต สาขาวิชาการบริหารอุตสาหกรรมกอล์ฟ (เปิดใหม่)</t>
  </si>
  <si>
    <t>8.หลักสูตรบริหารธุรกิจดุษฎีบัณฑิต สาขาวิชาการบริหารอุตสาหกรรมกอล์ฟ (เปิดใหม่)</t>
  </si>
  <si>
    <t>คณะเศรษฐศาสตร์</t>
  </si>
  <si>
    <t xml:space="preserve">1.หลักสูตรเศรษฐศาสตรบัณฑิต สาขาวิชาเศรษฐกิจดิจิทัล </t>
  </si>
  <si>
    <t xml:space="preserve">2.หลักสูตรเศรษฐศาสตรมหาบัณฑิต  สาขาวิชาเศรษฐกิจดิจิทัล </t>
  </si>
  <si>
    <t xml:space="preserve">3.หลักสูตรปรัชญาดุษฎีบัณฑิต สาขาวิชาเศรษฐศาสตร์การเมืองระหว่างประเทศและการพัฒนา </t>
  </si>
  <si>
    <t>4.หลักสูตรปรัชญาดุษฎีบัณฑิต สาขาวิชาเศรษฐกิจดิจิทัล</t>
  </si>
  <si>
    <t>วิทยาลัยการออกแบบ</t>
  </si>
  <si>
    <t>1.หลักสูตรศิลปบัณฑิต สาขาวิชาการออกแบบภายใน</t>
  </si>
  <si>
    <t xml:space="preserve">2.หลักสูตรศิลปบัณฑิต สาขาวิชาศิลปะภาพถ่ายและสื่อทัศนภาพ </t>
  </si>
  <si>
    <t>3.หลักสูตรศิลปบัณฑิต สาขาวิชาการออกแบบนิเทศศิลป์</t>
  </si>
  <si>
    <t xml:space="preserve">4.หลักสูตรศิลปบัณฑิต สาขาวิชาการออกแบบ </t>
  </si>
  <si>
    <t>5.หลักสูตรศิลปบัณฑิต สาขาวิชาแฟชั่นดีไซน์</t>
  </si>
  <si>
    <t>6.หลักสูตรศิลปมหาบัณฑิต สาขาวิชาการออกแบบ</t>
  </si>
  <si>
    <t>วิทยาลัยดนตรี</t>
  </si>
  <si>
    <t>1.หลักสูตรดุริยางคศาสตรบัณฑิต</t>
  </si>
  <si>
    <t>2.หลักสูตรเทคโนโลยีบัณฑิต สาขาวิชาการผลิตดนตรี</t>
  </si>
  <si>
    <t>3.หลักสูตรดุริยางคศาสตรมหาบัณฑิต</t>
  </si>
  <si>
    <t>คณะดิจิทัลอาร์ต</t>
  </si>
  <si>
    <t>1.หลักสูตรศิลปบัณฑิต สาขาวิชาคอมพิวเตอร์อาร์ต</t>
  </si>
  <si>
    <t>2.หลักสูตรศิลปบัณฑิต สาขาวิชาวิชวลเอฟเฟค</t>
  </si>
  <si>
    <t xml:space="preserve">3.หลักสูตรศิลปมหาบัณฑิต สาขาวิชาคอมพิวเตอร์อาร์ต </t>
  </si>
  <si>
    <t>วิทยาลัยนิเทศศาสตร์</t>
  </si>
  <si>
    <t xml:space="preserve">1.หลักสูตรนิเทศศาสตรบัณฑิต สาขาวิชาวิทยุและโทรทัศน์มัลติแพลตฟอร์ม </t>
  </si>
  <si>
    <t xml:space="preserve">2.หลักสูตรนิเทศศาสตรบัณฑิต สาขาวิชาการประชาสัมพันธ์และสื่อสารองค์กร </t>
  </si>
  <si>
    <t xml:space="preserve">3.หลักสูตรนิเทศศาสตรบัณฑิต สาขาวิชาการโฆษณาและสื่อสร้างสรรค์ </t>
  </si>
  <si>
    <t>4.หลักสูตรนิเทศศาสตรบัณฑิต สาขาวิชาการสื่อสารการตลาดดิจิทัลและแบรนด์ดิ้ง</t>
  </si>
  <si>
    <t xml:space="preserve">5.หลักสูตรนิเทศศาสตรบัณฑิต สาขาวิชาคอนเทนต์และสื่อดิจิทัล </t>
  </si>
  <si>
    <t xml:space="preserve"> 6.หลักสูตรนิเทศศาสตรบัณฑิต  สาขาวิชาการสร้างสรรค์คอนเทนต์ดิจิทัล</t>
  </si>
  <si>
    <t xml:space="preserve">7.หลักสูตรนิเทศศาสตรบัณฑิต สาขาวิชาการภาพยนตร์ดิจิทัล </t>
  </si>
  <si>
    <t>8.หลักสูตรนิเทศศาสตรบัณฑิต สาขาวิชาสื่อสารการแสดง</t>
  </si>
  <si>
    <t xml:space="preserve">9.หลักสูตรนิเทศศาสตรบัณฑิต สาขาวิชามัลติมีเดีย </t>
  </si>
  <si>
    <t xml:space="preserve">10.หลักสูตรนิเทศศาสตรบัณฑิต สาขาวิชานิเทศศาสตร์การกีฬา </t>
  </si>
  <si>
    <t>11.หลักสูตรนิเทศศาสตรบัณฑิต สาขาวิชานิเทศศาสตร์  [หลักสูตรนานาชาติ]</t>
  </si>
  <si>
    <t xml:space="preserve">12.หลักสูตรนิเทศศาสตรบัณฑิต สาขาวิชาการเขียนบทและการกำกับภาพยนตร์และโทรทัศน์ </t>
  </si>
  <si>
    <t xml:space="preserve">13.หลักสูตรนิเทศศาสตรมหาบัณฑิต สาขาวิชาการเขียนบท และการกำกับภาพยนตร์และโทรทัศน์ </t>
  </si>
  <si>
    <t xml:space="preserve">14.หลักสูตรนิเทศศาสตรมหาบัณฑิต สาขาวิชานิเทศศาสตร์ </t>
  </si>
  <si>
    <t xml:space="preserve">15.หลักสูตรปรัชญาดุษฎีบัณฑิต สาขาวิชานิเทศศาสตร์  </t>
  </si>
  <si>
    <t>คณะศิลปศาสตร์</t>
  </si>
  <si>
    <t>1.หลักสูตรศิลปศาสตรบัณฑิต สาขาวิชาภาษาญี่ปุ่น</t>
  </si>
  <si>
    <t>2.หลักสูตรศิลปศาสตรบัณฑิต สาขาวิชาภาษาไทยเพื่อการสื่อสาร</t>
  </si>
  <si>
    <t>3.หลักสูตรศิลปศาสตรบัณฑิต สาขาวิชาภาษาอังกฤษ</t>
  </si>
  <si>
    <t>4.หลักสูตรศิลปศาสตรบัณฑิต สาขาวิชาภาษาจีน</t>
  </si>
  <si>
    <t>5.หลักสูตรศิลปศาสตรบัณฑิต สาขาวิชาภาษาฝรั่งเศส</t>
  </si>
  <si>
    <t xml:space="preserve">6.หลักสูตรศิลปศาสตรบัณฑิต สาขาวิชาภาษาและวัฒนธรรมเกาหลี </t>
  </si>
  <si>
    <t>7.หลักสูตรศิลปศาสตรมหาบัณฑิต สาขาวิชาภาษาอังกฤษเพื่อวิชาชีพ</t>
  </si>
  <si>
    <t>คณะนิติศาสตร์</t>
  </si>
  <si>
    <t>1.หลักสูตรนิติศาสตรบัณฑิต</t>
  </si>
  <si>
    <t>2.หลักสูตรนิติศาสตรบัณฑิต [ระบบการศึกษาทางไกลทางอินเทอร์เน็ต]</t>
  </si>
  <si>
    <t>3.หลักสูตรนิติศาสตรมหาบัณฑิต</t>
  </si>
  <si>
    <t>4.หลักสูตรนิติศาสตรดุษฎีบัณฑิต</t>
  </si>
  <si>
    <t>วิทยาลัยนวัตกรรมสังคม</t>
  </si>
  <si>
    <t xml:space="preserve">1.หลักสูตรศิลปศาสตรบัณฑิต สาขาวิชาผู้นำทางสังคม ธุรกิจ และการเมือง </t>
  </si>
  <si>
    <t>2.หลักสูตรศิลปศาสตรบัณฑิต สาขาวิชาผู้นำทางสังคม ธุรกิจ และการเมือง [Online]</t>
  </si>
  <si>
    <t>3.หลักสูตรศิลปศาสตรบัณฑิต สาขาวิชาผู้ประกอบการทางสังคมยุคดิจิทัล</t>
  </si>
  <si>
    <t>4.หลักสูตรศิลปศาสตรมหาบัณฑิต สาขาวิชาผู้นำทางสังคม ธุรกิจ และการเมือง</t>
  </si>
  <si>
    <t>5.หลักสูตรศิลปศาสตรมหาบัณฑิต สาขาวิชาผู้นำทางสังคม ธุรกิจ และการเมือง [online]</t>
  </si>
  <si>
    <t xml:space="preserve">6.หลักสูตรปรัชญาดุษฎีบัณฑิต สาขาวิชาผู้นำทางสังคม ธุรกิจ และการเมือง </t>
  </si>
  <si>
    <t>คณะรัฐศาสตร์</t>
  </si>
  <si>
    <t xml:space="preserve">1.หลักสูตรรัฐศาสตรบัณฑิต สาขาวิชารัฐศาสตร์ </t>
  </si>
  <si>
    <t xml:space="preserve">2.หลักสูตรรัฐศาสตรมหาบัณฑิต สาขาวิชาการเมืองการปกครอง </t>
  </si>
  <si>
    <t>สถาบันการทูตและการต่างประเทศ</t>
  </si>
  <si>
    <t>1.หลักสูตรศิลปศาสตรบัณฑิต สาขาวิชาความสัมพันธ์ระหว่างประเทศและการพัฒนา [นานาชาติ]</t>
  </si>
  <si>
    <t xml:space="preserve">2.หลักสูตรศิลปศาสตรมหาบัณฑิต สาขาวิชาการทูตและการต่างประเทศ </t>
  </si>
  <si>
    <t>คณะอาชญาวิทยาและการบริหารงานยุติธรรม</t>
  </si>
  <si>
    <t>1.หลักสูตรวิทยาศาสตรบัณฑิต สาขาวิชาอาชญาวิทยาและนิติวิทยาศาสตร์</t>
  </si>
  <si>
    <t xml:space="preserve">2.หลักสูตรศิลปศาสตรมหาบัณฑิต สาขาวิชาอาชญาวิทยาและการบริหารงานยุติธรรม </t>
  </si>
  <si>
    <t>3.หลักสูตรปรัชญาดุษฎีบัณฑิต สาขาวิชาอาชญาวิทยาและการบริหารงานยุติธรรม</t>
  </si>
  <si>
    <t xml:space="preserve">1.หลักสูตรรัฐประศาสนศาสตรมหาบัณฑิต </t>
  </si>
  <si>
    <t xml:space="preserve">2.หลักสูตรปรัชญาดุษฎีบัณฑิต สาขาวิชารัฐประศาสนศาสตร์ </t>
  </si>
  <si>
    <t>วิทยาลัยครูสุริยเทพ</t>
  </si>
  <si>
    <t>1.หลักสูตรศึกษาศาสตรมหาบัณฑิต สาขาวิชาการศึกษาระบบสองภาษา (เปลี่ยนชื่อ)</t>
  </si>
  <si>
    <t>2.หลักสูตรศึกษาศาสตรมหาบัณฑิต สาขาวิชาหลักสูตรและการสอน</t>
  </si>
  <si>
    <t>3.หลักสูตรศึกษาศาสตรมหาบัณฑิต สาขาวิชาการบริหารการศึกษา</t>
  </si>
  <si>
    <t>5.หลักสูตรศึกษาศาสตรดุษฎีบัณฑิต สาขาวิชาการศึกษา</t>
  </si>
  <si>
    <t>วิทยาลัยนานาชาติ</t>
  </si>
  <si>
    <t>1.หลักสูตรบริหารธุรกิจบัณฑิต สาขาวิชาธุรกิจระหว่างประเทศ [หลักสูตรนานาชาติ]</t>
  </si>
  <si>
    <t>2.หลักสูตรวิทยาศาสตรบัณฑิต สาขาวิชาเทคโนโลยีสารสนเทศและการสื่อสาร [นานาชาติ]</t>
  </si>
  <si>
    <t xml:space="preserve">3.หลักสูตรวิทยาศาสตรมหาบัณฑิต สาขาวิชาธุรกิจดิจิทัลระหว่างประเทศ </t>
  </si>
  <si>
    <t xml:space="preserve">4.หลักสูตรพยาบาลศาสตรมหาบัณฑิต สาขาวิชาการพยาบาลผู้ใหญ่และผู้สูงอายุ </t>
  </si>
  <si>
    <t xml:space="preserve">3.หลักสูตรพยาบาลศาสตรบัณฑิต (2 ภาษา) (สภา)  </t>
  </si>
  <si>
    <t>2.หลักสูตรพยาบาลศาสตรบัณฑิต (2.5 ปี) (สภา) (เปิดใหม่)</t>
  </si>
  <si>
    <t>ตารางแสดงการวิเคราะห์ความคุ้มทุนแต่ละหลักสูตร รายคณะ/วิทยาลัย/สถาบัน ประจำปีการศึกษา 2565</t>
  </si>
  <si>
    <t>#</t>
  </si>
  <si>
    <t>ปริญญาตรี</t>
  </si>
  <si>
    <t>ปริญญาโท</t>
  </si>
  <si>
    <t>ปริญญาเอก</t>
  </si>
  <si>
    <t>ตัวปรับค่าระดับบัณฑิตศึกษา</t>
  </si>
  <si>
    <t>FTES บัณฑิตศึกษาหลังปรับค่า</t>
  </si>
  <si>
    <t>รวม</t>
  </si>
  <si>
    <t>0100--คณะศิลปศาสตร์</t>
  </si>
  <si>
    <t>0102--ภาษาญี่ปุ่น</t>
  </si>
  <si>
    <t>0103--ภาษาไทยเพื่อการสื่อสาร</t>
  </si>
  <si>
    <t>0117--ภาษาและวัฒนธรรมเกาหลี</t>
  </si>
  <si>
    <t>0104--ภาษาอังกฤษ</t>
  </si>
  <si>
    <t>0160--ภาษาอังกฤษเพื่อวิชาชีพ</t>
  </si>
  <si>
    <t>0107--อิสลามศึกษาและภาษาอาหรับ</t>
  </si>
  <si>
    <t>0205--การเงินและการลงทุน</t>
  </si>
  <si>
    <t>0207--การจัดการทรัพยากรมนุษย์</t>
  </si>
  <si>
    <t>0230--การจัดการโลจิสติกส์และซัพพลายเชน</t>
  </si>
  <si>
    <t>0203--การจัดการอุตสาหกรรม</t>
  </si>
  <si>
    <t>0206--การตลาดดิจิทัลและนวัตกรรมการค้าปลีก</t>
  </si>
  <si>
    <t>0244--การบริหารธุรกิจระหว่างประเทศ</t>
  </si>
  <si>
    <t>0263--การเป็นผู้ประกอบการ</t>
  </si>
  <si>
    <t>0200--คณะบริหารธุรกิจ</t>
  </si>
  <si>
    <t>0204--ธุรกิจดิจิทัล</t>
  </si>
  <si>
    <t>0260--บริหารธุรกิจ</t>
  </si>
  <si>
    <t>0290--บริหารธุรกิจ</t>
  </si>
  <si>
    <t>0293--บริหารธุรกิจ</t>
  </si>
  <si>
    <t>0314--การพยาบาลผู้ป่วยแบบประคับประคอง</t>
  </si>
  <si>
    <t>0313--การพยาบาลผู้ป่วยวิกฤต (ผู้ใหญ่และผู้สูงอายุ)</t>
  </si>
  <si>
    <t>0361--การพยาบาลผู้ใหญ่</t>
  </si>
  <si>
    <t>0310--การฟอกเลือดด้วยเครื่องไตเทียม</t>
  </si>
  <si>
    <t>0311--ประกาศนียบัตรผู้ช่วยพยาบาล</t>
  </si>
  <si>
    <t>0301--พยาบาลศาสตร์</t>
  </si>
  <si>
    <t>0305--พยาบาลศาสตร์ (2.5 ปี)</t>
  </si>
  <si>
    <t>0302--พยาบาลศาสตร์ (สองภาษา)</t>
  </si>
  <si>
    <t>0350--หลักสูตรแลกเปลี่ยน</t>
  </si>
  <si>
    <t>0464--การเขียนบทและการกำกับภาพยนตร์ (เหมาจ่าย)</t>
  </si>
  <si>
    <t>0462--การเขียนบทและการกำกับภาพยนตร์และซีรีส์</t>
  </si>
  <si>
    <t>0413--การเขียนบทและการกำกับภาพยนตร์และโทรทัศน์</t>
  </si>
  <si>
    <t>0405--การโฆษณาและสื่อสร้างสรรค์</t>
  </si>
  <si>
    <t>0403--การประชาสัมพันธ์และสื่อสารองค์กร</t>
  </si>
  <si>
    <t>0406--การภาพยนตร์ดิจิทัล</t>
  </si>
  <si>
    <t>0414--การสร้างสรรค์คอนเทนต์ดิจิทัล</t>
  </si>
  <si>
    <t>0410--การสื่อสารการตลาดดิจิทัลและแบรนด์ดิ้ง</t>
  </si>
  <si>
    <t>0400--คณะนิเทศศาสตร์</t>
  </si>
  <si>
    <t>0408--คอนเทนต์และสื่อดิจิทัล</t>
  </si>
  <si>
    <t>0490--นิเทศศาสตร์</t>
  </si>
  <si>
    <t>0463--นิเทศศาสตร์ (เหมาจ่าย)</t>
  </si>
  <si>
    <t>0412--นิเทศศาสตร์การกีฬา</t>
  </si>
  <si>
    <t>0411--มัลติมีเดีย</t>
  </si>
  <si>
    <t>0401--วิทยุและโทรทัศน์มัลติแพลตฟอร์ม</t>
  </si>
  <si>
    <t>0409--สื่อสารการแสดง</t>
  </si>
  <si>
    <t>0501--การบริบาลทางเภสัชกรรม</t>
  </si>
  <si>
    <t>0591--เภสัชศาสตร์ (สำหรับผู้จบปริญญาโท)</t>
  </si>
  <si>
    <t>0504--เภสัชอุตสาหการ</t>
  </si>
  <si>
    <t>0607--การออกแบบ</t>
  </si>
  <si>
    <t>0627--การออกแบบ</t>
  </si>
  <si>
    <t>0626--การออกแบบ (DSG+MFA)</t>
  </si>
  <si>
    <t>0622--การออกแบบ (English)</t>
  </si>
  <si>
    <t>0616--การออกแบบ (เหมาจ่าย)</t>
  </si>
  <si>
    <t>0606--การออกแบบนิเทศศิลป์</t>
  </si>
  <si>
    <t>0617--การออกแบบนิเทศศิลป์ (เหมาจ่าย)</t>
  </si>
  <si>
    <t>0614--การออกแบบผลิตภัณฑ์</t>
  </si>
  <si>
    <t>0605--การออกแบบภายใน</t>
  </si>
  <si>
    <t>0613--การออกแบบภายใน</t>
  </si>
  <si>
    <t>0625--การออกแบบภายใน (English)</t>
  </si>
  <si>
    <t>0618--การออกแบบภายใน (เหมาจ่าย)</t>
  </si>
  <si>
    <t>0615--แฟชั่นดีไซน์</t>
  </si>
  <si>
    <t>0623--แฟชั่นดีไซน์ (English)</t>
  </si>
  <si>
    <t>0621--แฟชั่นดีไซน์ (เหมาจ่าย)</t>
  </si>
  <si>
    <t>0600--วิทยาลัยการออกแบบ</t>
  </si>
  <si>
    <t>0604--ศิลปะภาพถ่ายและสื่อทัศนภาพ</t>
  </si>
  <si>
    <t>0619--ศิลปะภาพถ่ายและสื่อทัศนภาพ</t>
  </si>
  <si>
    <t>0701--กายภาพบำบัด</t>
  </si>
  <si>
    <t>0703--วิทยาศาสตร์การออกกำลังกายและสมรรถภาพทางการกีฬา</t>
  </si>
  <si>
    <t>0801--เทคนิคการแพทย์</t>
  </si>
  <si>
    <t>0903--เทคโนโลยีชีวภาพ</t>
  </si>
  <si>
    <t>1001--สถาปัตยกรรมศาสตร์</t>
  </si>
  <si>
    <t>1179--FOUNDATION FOR ENGINEERING</t>
  </si>
  <si>
    <t>1155--เทคโนโลยีซ่อมบำรุงอากาศยาน</t>
  </si>
  <si>
    <t>1100--วิทยาลัยวิศวกรรมศาสตร์</t>
  </si>
  <si>
    <t>1134--วิศวกรรมการซ่อมบำรุงอากาศยาน</t>
  </si>
  <si>
    <t>1115--วิศวกรรมการซ่อมบำรุงอากาศยาน (Wefly Academy)</t>
  </si>
  <si>
    <t>1107--วิศวกรรมคอมพิวเตอร์</t>
  </si>
  <si>
    <t>1157--วิศวกรรมคอมพิวเตอร์</t>
  </si>
  <si>
    <t>1104--วิศวกรรมเคมี</t>
  </si>
  <si>
    <t>1101--วิศวกรรมเครื่องกล</t>
  </si>
  <si>
    <t>1131--วิศวกรรมเครื่องกล (เสาร์-อาทิตย์)</t>
  </si>
  <si>
    <t>1119--วิศวกรรมซ่อมการซ่อมบำรุงอากาศยาน (ระบบเหมาจ่ายจีน)</t>
  </si>
  <si>
    <t>1106--วิศวกรรมพลังงานและสิ่งแวดล้อม</t>
  </si>
  <si>
    <t>1102--วิศวกรรมไฟฟ้า</t>
  </si>
  <si>
    <t>1158--วิศวกรรมไฟฟ้า</t>
  </si>
  <si>
    <t>1114--วิศวกรรมไฟฟ้า (เสาร์-อาทิตย์)</t>
  </si>
  <si>
    <t>1166--วิศวกรรมไฟฟ้าและคอมพิวเตอร์</t>
  </si>
  <si>
    <t>1168--วิศวกรรมไฟฟ้าและคอมพิวเตอร์ (เหมาจ่าย)</t>
  </si>
  <si>
    <t>1122--วิศวกรรมยานยนต์และมอเตอร์สปอร์ต</t>
  </si>
  <si>
    <t>1103--วิศวกรรมโยธา</t>
  </si>
  <si>
    <t>1156--วิศวกรรมโยธา</t>
  </si>
  <si>
    <t>1105--วิศวกรรมอุตสาหการ</t>
  </si>
  <si>
    <t>1260--ตจวิทยาและตจศัลยศาสตร์</t>
  </si>
  <si>
    <t>1201--แพทยศาสตร์ (เหมาจ่าย) รพ.ราชวิถี</t>
  </si>
  <si>
    <t>1200--วิทยาลัยแพทยศาสตร์</t>
  </si>
  <si>
    <t>1300--คณะวิทยาศาสตร์</t>
  </si>
  <si>
    <t>1303--เคมีประยุกต์</t>
  </si>
  <si>
    <t>1301--วิทยาศาสตร์ชีวการแพทย์</t>
  </si>
  <si>
    <t>1462--การจัดการความมั่นคงไซเบอร์และเทคโนโลยี</t>
  </si>
  <si>
    <t>1467--การจัดการนวัตกรรมดิจิทัล (ระบบการศึกษาทางไกลทางอินเทอร์เน็ต)</t>
  </si>
  <si>
    <t>1403--คณิตศาสตร์เชิงคอมพิวเตอร์</t>
  </si>
  <si>
    <t>1404--คอมพิวเตอร์เกมและอีสปอร์ต</t>
  </si>
  <si>
    <t>1413--คอมพิวเตอร์วิทัศน์เพื่อการพัฒนาโปรแกนมประยุกต์สำหรับการประมวลผลภาพดิจิทัล</t>
  </si>
  <si>
    <t>1491--เทคโนโลยสารสนเทศ (400&gt;TOEFL&gt;450,สำหรับผู้จบปริญญาโท)</t>
  </si>
  <si>
    <t>1493--เทคโนโลยสารสนเทศ (สำหรับผู้จบปริญญาตรี)</t>
  </si>
  <si>
    <t>1499--เทคโนโลยีสารสนเทศ (สำหรับผู้จบปริญญาโท ภาษาอังกฤษ)</t>
  </si>
  <si>
    <t>1490--เทคโนโลยีสารสนเทศ (สำหรับผู้จบปริญญาโท)</t>
  </si>
  <si>
    <t>1410--เทคโนโลยีสื่อสังคม</t>
  </si>
  <si>
    <t>1470--เทคโนโลยีสื่อสังคม</t>
  </si>
  <si>
    <t>1496--เทคโนโลยีสื่อสังคม</t>
  </si>
  <si>
    <t>1418--เทคโนโลยีสื่อสังคม (ภาคพิเศษ)</t>
  </si>
  <si>
    <t>1402--นวัตกรรมดิจิทัล</t>
  </si>
  <si>
    <t>1401--วิทยาการคอมพิวเตอร์</t>
  </si>
  <si>
    <t>1400--วิทยาลัยนวัตกรรมดิจิทัลและเทคโนโลยีสารสนเทศ</t>
  </si>
  <si>
    <t>1408--สารสนเทศการลงทุน</t>
  </si>
  <si>
    <t>1524--Foundation Program (NCUK)</t>
  </si>
  <si>
    <t>1561--Postgraduate Certificate</t>
  </si>
  <si>
    <t>1519--การจัดการธุรกิจเอเชีย</t>
  </si>
  <si>
    <t>1516--เทคโนโลยีสารสนเทศและการสื่อสาร</t>
  </si>
  <si>
    <t>1515--ธุรกิจระหว่างประเทศ</t>
  </si>
  <si>
    <t>1517--นิเทศศาสตร์</t>
  </si>
  <si>
    <t>1514--ปรัชญา การเมือง และเศรษฐศาสตร์</t>
  </si>
  <si>
    <t>1500--วิทยาลัยนานาชาติ</t>
  </si>
  <si>
    <t>1553--หลักสูตรแลกเปลี่ยน</t>
  </si>
  <si>
    <t>1646--Pre-Bachelor's degree (Golf)</t>
  </si>
  <si>
    <t>1602--การจัดการการท่องเที่ยวและการบริการ</t>
  </si>
  <si>
    <t>1605--การจัดการธุรกิจการบินและการขนส่ง</t>
  </si>
  <si>
    <t>1604--การจัดการโรงแรมและภัตตาคาร</t>
  </si>
  <si>
    <t>1662--การบริหารอุตสาหกรรมกอล์ฟ</t>
  </si>
  <si>
    <t>1690--การบริหารอุตสาหกรรมกอล์ฟ</t>
  </si>
  <si>
    <t>1616--กีฬากอล์ฟ</t>
  </si>
  <si>
    <t>1610--ศิลปะและเทคโนโลยีการประกอบอาหาร</t>
  </si>
  <si>
    <t>1613--สาขาวิชาการท่องเที่ยว การบริการ และกีฬา</t>
  </si>
  <si>
    <t>1700--คณะนิติศาสตร์</t>
  </si>
  <si>
    <t>1703--นิติศาสตร์</t>
  </si>
  <si>
    <t>1761--นิติศาสตร์</t>
  </si>
  <si>
    <t>1702--นิติศาสตร์ (ระบบการศึกษาทางไกลทางอินเทอร์เน็ต, ปริญญาที่ 2)</t>
  </si>
  <si>
    <t>1790--นิติศาสตร์ (สำหรับผู้จบปริญญาโท)</t>
  </si>
  <si>
    <t>1801--เศรษฐกิจดิจิทัล</t>
  </si>
  <si>
    <t>1861--เศรษฐกิจดิจิทัล</t>
  </si>
  <si>
    <t>1891--เศรษฐกิจดิจิทัล</t>
  </si>
  <si>
    <t>1805--เศรษฐกิจดิจิทัล (โครงการพิเศษ)</t>
  </si>
  <si>
    <t>1890--เศรษฐศาสตร์การเมืองระหว่างประเทศและการพัฒนา</t>
  </si>
  <si>
    <t>1903--การแพทย์แผนจีน</t>
  </si>
  <si>
    <t>1901--การแพทย์แผนตะวันออก</t>
  </si>
  <si>
    <t>1961--การแพทย์แผนตะวันออก</t>
  </si>
  <si>
    <t>1902--การแพทย์แผนไทย</t>
  </si>
  <si>
    <t>1905--เภสัชกรรมไทย และเวชกรรมไทย (เสาร์-อาทิตย์)</t>
  </si>
  <si>
    <t>2001--ดุริยางคศาสตร์</t>
  </si>
  <si>
    <t>2061--ดุริยางคศาสตร์</t>
  </si>
  <si>
    <t>2106--การบริหารพัฒนาสังคม</t>
  </si>
  <si>
    <t>2108--ผู้นำทางสังคม ธุรกิจ และการเมือง (ระบบการศึกษาทางไกลทางอินเทอร์เน็ต)</t>
  </si>
  <si>
    <t>2163--ผู้นำทางสังคม ธุรกิจ และการเมือง (ระบบการศึกษาทางไกลทางอินเทอร์เน็ต)</t>
  </si>
  <si>
    <t>2190--ผู้นำทางสังคม ธุรกิจ และการเมือง (สำหรับผู้จบปริญญาโท)</t>
  </si>
  <si>
    <t>2109--ผู้ประกอบการทางสังคมยุคดิจิทัล</t>
  </si>
  <si>
    <t>2200--คณะบัญชี</t>
  </si>
  <si>
    <t>2260--วิชาบัญชี</t>
  </si>
  <si>
    <t>2300--วิทยาลัยทันตแพทยศาสตร์</t>
  </si>
  <si>
    <t>2362--สาขาวิชาทันตแพทยศาสตร์ (ประกาศนียบัตร)</t>
  </si>
  <si>
    <t>2301--สาขาวิชาทันตแพทยศาสตร์ (เหมาจ่าย, Bilingual)</t>
  </si>
  <si>
    <t>2361--สาขาวิชาเอ็นโดดอนต์</t>
  </si>
  <si>
    <t>2560--ทัศนมาตรคลินิก</t>
  </si>
  <si>
    <t>2501--ทัศนมาตรศาสตร์</t>
  </si>
  <si>
    <t>2760--รัฐประศาสนศาสตร์</t>
  </si>
  <si>
    <t>2790--รัฐประศาสนศาสตร์</t>
  </si>
  <si>
    <t>2864--การบริหารการศึกษา</t>
  </si>
  <si>
    <t>2891--การศึกษา</t>
  </si>
  <si>
    <t>2862--การศึกษาระบบสองภาษา</t>
  </si>
  <si>
    <t>2867--หลักสูตรและการสอน</t>
  </si>
  <si>
    <t>3001--ความสัมพันธ์ระหว่างประเทศและการพัฒนา</t>
  </si>
  <si>
    <t>3205--การเงินและการลงทุน (จีน)</t>
  </si>
  <si>
    <t>3262--บริหารธุรกิจ</t>
  </si>
  <si>
    <t>3204--บริหารธุรกิจ (จีน)</t>
  </si>
  <si>
    <t>3301--โครงการแลกเปลี่ยน (USAC)</t>
  </si>
  <si>
    <t>3461--คอมพิวเตอร์อาร์ต</t>
  </si>
  <si>
    <t>3402--วิชวลเอฟเฟค</t>
  </si>
  <si>
    <t>3561--การเมืองการปกครอง</t>
  </si>
  <si>
    <t>3501--รัฐศาสตร์</t>
  </si>
  <si>
    <t>3601--นวัตกรรมเกษตร</t>
  </si>
  <si>
    <t>3701--เทคโนโลยีอาหาร</t>
  </si>
  <si>
    <t>3702--ธุรกิจอุตสาหกรรมอาหาร</t>
  </si>
  <si>
    <t>3860--การจัดการโลจิสติกส์</t>
  </si>
  <si>
    <t>3861--การจัดการโลจิสติกส์ (เหมาจ่าย)</t>
  </si>
  <si>
    <t>3960--อาชญาวิทยาและการบริหารงานยุติธรรม</t>
  </si>
  <si>
    <t>3990--อาชญาวิทยาและการบริหารงานยุติธรรม (สำหรับผู้จบปริญญาโท)</t>
  </si>
  <si>
    <t>3901--อาชญาวิทยาและนิติวิทยาศาสตร์</t>
  </si>
  <si>
    <t>4001--รังสีเทคนิค</t>
  </si>
  <si>
    <t>4101--วิศวกรรมชีวการแพทย์</t>
  </si>
  <si>
    <t>4161--วิศวกรรมชีวการแพทย์</t>
  </si>
  <si>
    <t>4190--วิศวกรรมชีวการแพทย์ (สำหรับผู้จบปริญญาโท)</t>
  </si>
  <si>
    <t>4103--สาขาวิชาวิศวกรรมชีวการแพทย์</t>
  </si>
  <si>
    <t>8001--ศูนย์กีฬา</t>
  </si>
  <si>
    <t>8301--สถาบัน Gen.Ed.</t>
  </si>
  <si>
    <t>8302--สถาบัน Gen.Ed.</t>
  </si>
  <si>
    <t>8303--สถาบัน Gen.Ed.</t>
  </si>
  <si>
    <t>8900--สถาบันภาษาอังกฤษ</t>
  </si>
  <si>
    <t>8901--สถาบันภาษาอังกฤษ</t>
  </si>
  <si>
    <t>8902--สถาบันภาษาอังกฤษ</t>
  </si>
  <si>
    <r>
      <rPr>
        <b/>
        <sz val="16"/>
        <rFont val="Angsana New"/>
        <family val="1"/>
      </rPr>
      <t>[2]</t>
    </r>
    <r>
      <rPr>
        <b/>
        <sz val="16"/>
        <color rgb="FFFF0000"/>
        <rFont val="Angsana New"/>
        <family val="1"/>
      </rPr>
      <t xml:space="preserve"> ข้อมูลจาก สนง.งบประมาณ</t>
    </r>
  </si>
  <si>
    <r>
      <rPr>
        <b/>
        <sz val="16"/>
        <rFont val="Angsana New"/>
        <family val="1"/>
      </rPr>
      <t xml:space="preserve">[5] </t>
    </r>
    <r>
      <rPr>
        <b/>
        <sz val="16"/>
        <color rgb="FFFF0000"/>
        <rFont val="Angsana New"/>
        <family val="1"/>
      </rPr>
      <t>ข้อมูลจาก สนง.งบประมาณ</t>
    </r>
  </si>
  <si>
    <r>
      <rPr>
        <b/>
        <sz val="16"/>
        <rFont val="Angsana New"/>
        <family val="1"/>
      </rPr>
      <t xml:space="preserve">[6] </t>
    </r>
    <r>
      <rPr>
        <b/>
        <sz val="16"/>
        <color rgb="FFFF0000"/>
        <rFont val="Angsana New"/>
        <family val="1"/>
      </rPr>
      <t>ข้อมูลจาก สนง.งบประมาณ</t>
    </r>
  </si>
  <si>
    <t>7.หลักสูตรบริหารธุรกิจมหาบัณฑิต (หลักสูตรบริหารธุรกิจมหาบัณฑิต Executive MBA และ Twilight MBA)</t>
  </si>
  <si>
    <t>คณะ/วิทยาลัย</t>
  </si>
  <si>
    <t>0593--เภสัชศาสตร์ (TOEFL&lt;400,สำหรับผู้จบปริญญาโท)</t>
  </si>
  <si>
    <t>1600--วิทยาลัยการท่องเที่ยวและการบริการ</t>
  </si>
  <si>
    <t>2002--การผลิตดนตรี</t>
  </si>
  <si>
    <t>1701--นิติศาสตร์ (ค่ำ4ปี)</t>
  </si>
  <si>
    <t>1501--ปรัชญา การเมืองและเศรษฐศาสตร์</t>
  </si>
  <si>
    <t>3201--การจัดการ</t>
  </si>
  <si>
    <t xml:space="preserve">0105--ภาษาจีน </t>
  </si>
  <si>
    <t xml:space="preserve">0106--ภาษาฝรั่งเศส </t>
  </si>
  <si>
    <t xml:space="preserve">0202--การจัดการ </t>
  </si>
  <si>
    <t xml:space="preserve">0266--บริหารธุรกิจ (CEO-Executive MBA) </t>
  </si>
  <si>
    <t xml:space="preserve">0261--บริหารธุรกิจ (Twilight MBA) </t>
  </si>
  <si>
    <t xml:space="preserve">0460--นิเทศศาสตร์ </t>
  </si>
  <si>
    <t xml:space="preserve">0661--การออกแบบ </t>
  </si>
  <si>
    <t xml:space="preserve">0611--แฟชั่นดีไซน์ </t>
  </si>
  <si>
    <t xml:space="preserve">0960--เทคโนโลยีชีวภาพ </t>
  </si>
  <si>
    <t xml:space="preserve">1109--วิศวกรรมเทคโนโลยีระบบราง </t>
  </si>
  <si>
    <t xml:space="preserve">1161--วิศวกรรมโยธา </t>
  </si>
  <si>
    <t xml:space="preserve">1361--วิทยาศาสตร์ชีวการแพทย์ </t>
  </si>
  <si>
    <t xml:space="preserve">1563--ธุรกิจดิจิทัลระหว่างประเทศ </t>
  </si>
  <si>
    <t xml:space="preserve">1521--อุตสาหกรรมบริการ </t>
  </si>
  <si>
    <t xml:space="preserve">2000--วิทยาลัยดนตรี </t>
  </si>
  <si>
    <t xml:space="preserve">2162--ผู้นำทางสังคม ธุรกิจ และการเมือง </t>
  </si>
  <si>
    <t xml:space="preserve">2102--ผู้นำทางสังคม ธุรกิจและการเมือง </t>
  </si>
  <si>
    <t xml:space="preserve">2103--ผู้นำทางสังคม ธุรกิจและการเมือง (สำหรับผู้มีประสบการณ์) </t>
  </si>
  <si>
    <t xml:space="preserve">2100--วิทยาลัยนวัตกรรมสังคม </t>
  </si>
  <si>
    <t xml:space="preserve">2201--การบัญชี </t>
  </si>
  <si>
    <t xml:space="preserve">2202--การบัญชี (สำหรับผู้ที่จบ ปวส.) </t>
  </si>
  <si>
    <t xml:space="preserve">2601--นักบินพาณิชย์ (BAC) </t>
  </si>
  <si>
    <t xml:space="preserve">2861--หลักสูตรและการสอน </t>
  </si>
  <si>
    <t xml:space="preserve">3061--การทูตและการต่างประเทศ </t>
  </si>
  <si>
    <t xml:space="preserve">3401--คอมพิวเตอร์อาร์ต </t>
  </si>
  <si>
    <t>วิทยาลัยนวัตกรรมเกษตร และเทคโนโลยีอาหาร</t>
  </si>
  <si>
    <t>สถาบันรัฐประศาสนศาสตร์ และนโยบายสาธารณะ</t>
  </si>
  <si>
    <t>สูงกว่ารายจ่ายต่อหัว**</t>
  </si>
  <si>
    <t>เทียบรายได้ต่อหัว***</t>
  </si>
  <si>
    <t>ความคุ้มทุน****</t>
  </si>
  <si>
    <r>
      <rPr>
        <b/>
        <u/>
        <sz val="16"/>
        <color rgb="FFFF0000"/>
        <rFont val="Angsana New"/>
        <family val="1"/>
      </rPr>
      <t>*รายได้ต่อหัว</t>
    </r>
    <r>
      <rPr>
        <b/>
        <sz val="16"/>
        <color rgb="FFFF0000"/>
        <rFont val="Angsana New"/>
        <family val="1"/>
      </rPr>
      <t xml:space="preserve">  นำข้อมูลมาจากคู่มือรับสมัครนักศึกษา ม.รังสิต ปีการศึกษา 2565 (ปริญญาตรี) หรือ ค่าเล่าเรียน ป.โท-ป.เอก-ประกาศนียบัตร ใน Website บัณฑิตวิทยาลัย</t>
    </r>
  </si>
  <si>
    <r>
      <rPr>
        <b/>
        <u/>
        <sz val="16"/>
        <color rgb="FFFF0000"/>
        <rFont val="Angsana New"/>
        <family val="1"/>
      </rPr>
      <t>**ค่ารายได้สูงกว่ารายจ่ายต่อหัว</t>
    </r>
    <r>
      <rPr>
        <b/>
        <sz val="16"/>
        <color rgb="FFFF0000"/>
        <rFont val="Angsana New"/>
        <family val="1"/>
      </rPr>
      <t xml:space="preserve"> ใช้อธิบายว่าหลักสูตรมีผลประกอบการต่อนักศึกษา 1 คนเป็นบวกเท่าไร</t>
    </r>
  </si>
  <si>
    <r>
      <rPr>
        <b/>
        <u/>
        <sz val="16"/>
        <color rgb="FFFF0000"/>
        <rFont val="Angsana New"/>
        <family val="1"/>
      </rPr>
      <t>***ค่าร้อยละรายได้สูงกว่ารายจ่ายเทียบรายได้ต่อหัว</t>
    </r>
    <r>
      <rPr>
        <b/>
        <sz val="16"/>
        <color rgb="FFFF0000"/>
        <rFont val="Angsana New"/>
        <family val="1"/>
      </rPr>
      <t xml:space="preserve"> ใช้อธิบายว่าผลประกอบการต่อนักศึกษา 1 คนคิดเป็นสัดส่วนเท่าใดจากรายรับ 1 คน</t>
    </r>
  </si>
  <si>
    <r>
      <rPr>
        <b/>
        <u/>
        <sz val="16"/>
        <color rgb="FFFF0000"/>
        <rFont val="Angsana New"/>
        <family val="1"/>
      </rPr>
      <t>****ความคุ้มทุน</t>
    </r>
    <r>
      <rPr>
        <b/>
        <sz val="16"/>
        <color rgb="FFFF0000"/>
        <rFont val="Angsana New"/>
        <family val="1"/>
      </rPr>
      <t xml:space="preserve"> ใช้อธิบายว่าหลักสูตรมีผลประกอบการที่คุ้มทุนจากการที่มีจำนวนนักศึกษาเทียบเท่าจริงมากกว่าจำนวนนักศึกษาขั้นต่ำ ณ จุดคุ้มทุน</t>
    </r>
  </si>
  <si>
    <t>หมายเหตุ</t>
  </si>
  <si>
    <r>
      <t>รายได้ต่อหัว</t>
    </r>
    <r>
      <rPr>
        <b/>
        <sz val="16"/>
        <color rgb="FFFF0000"/>
        <rFont val="Angsana New"/>
        <family val="1"/>
      </rPr>
      <t>*</t>
    </r>
  </si>
  <si>
    <t>ตัวอักษรสีน้ำเงินเป็นสูตร</t>
  </si>
  <si>
    <t>[1] คณะโปรดกรอกตัวเลขในคอลัมน์นี้</t>
  </si>
  <si>
    <t>https://www2.rsu.ac.th/files/handbook/2022-2023.pdf</t>
  </si>
  <si>
    <r>
      <rPr>
        <b/>
        <u/>
        <sz val="16"/>
        <color rgb="FFFF0000"/>
        <rFont val="Angsana New"/>
        <family val="1"/>
      </rPr>
      <t>*รายได้ต่อหัว</t>
    </r>
    <r>
      <rPr>
        <b/>
        <sz val="16"/>
        <color rgb="FFFF0000"/>
        <rFont val="Angsana New"/>
        <family val="1"/>
      </rPr>
      <t xml:space="preserve">  นำข้อมูลมาจากคู่มือรับสมัครนักศึกษา ม.รังสิต ปีการศึกษา 2565 (ปริญญาตรี) </t>
    </r>
  </si>
  <si>
    <t xml:space="preserve">หรือ ค่าเล่าเรียน ป.โท-ป.เอก-ประกาศนียบัตร ใน Website บัณฑิตวิทยาลัย </t>
  </si>
  <si>
    <t>https://grad.rsu.ac.th/admissions-fee.php</t>
  </si>
  <si>
    <t>0399--หลักสูตรระยะสั้น สอนโดยคณะอื้น</t>
  </si>
  <si>
    <t>2599--หลักสูตรระยะสั้น สอนโดยคณะอื้น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</si>
</sst>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ngsana New"/>
      <family val="1"/>
    </font>
    <font>
      <b/>
      <sz val="16"/>
      <name val="Angsana New"/>
      <family val="1"/>
    </font>
    <font>
      <b/>
      <sz val="25"/>
      <name val="Angsana New"/>
      <family val="1"/>
    </font>
    <font>
      <b/>
      <sz val="18"/>
      <name val="Angsana New"/>
      <family val="1"/>
    </font>
    <font>
      <b/>
      <sz val="18"/>
      <color rgb="FF0000FF"/>
      <name val="Angsana New"/>
      <family val="1"/>
    </font>
    <font>
      <b/>
      <sz val="16"/>
      <color rgb="FFFF0000"/>
      <name val="Angsana New"/>
      <family val="1"/>
    </font>
    <font>
      <sz val="16"/>
      <color rgb="FF0000FF"/>
      <name val="Angsana New"/>
      <family val="1"/>
    </font>
    <font>
      <sz val="16"/>
      <color rgb="FF000000"/>
      <name val="Angsana New"/>
      <family val="1"/>
    </font>
    <font>
      <sz val="11"/>
      <color theme="1"/>
      <name val="Calibri"/>
      <family val="2"/>
      <scheme val="minor"/>
    </font>
    <font>
      <sz val="16"/>
      <color theme="1"/>
      <name val="Angsana New"/>
      <family val="1"/>
    </font>
    <font>
      <b/>
      <sz val="16"/>
      <color rgb="FFFFFFFF"/>
      <name val="AngsanaUPC"/>
      <family val="1"/>
    </font>
    <font>
      <sz val="16"/>
      <color rgb="FF000000"/>
      <name val="AngsanaUPC"/>
      <family val="1"/>
    </font>
    <font>
      <sz val="16"/>
      <color theme="1"/>
      <name val="AngsanaUPC"/>
      <family val="1"/>
    </font>
    <font>
      <b/>
      <sz val="24"/>
      <name val="Angsana New"/>
      <family val="1"/>
    </font>
    <font>
      <b/>
      <u/>
      <sz val="16"/>
      <color rgb="FFFF0000"/>
      <name val="Angsana New"/>
      <family val="1"/>
    </font>
    <font>
      <b/>
      <sz val="20"/>
      <color rgb="FFFF0000"/>
      <name val="Angsana New"/>
      <family val="1"/>
    </font>
    <font>
      <u/>
      <sz val="11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EF0F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999999"/>
      </left>
      <right style="thin">
        <color rgb="FF000000"/>
      </right>
      <top style="medium">
        <color rgb="FF999999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999999"/>
      </top>
      <bottom style="thin">
        <color rgb="FF000000"/>
      </bottom>
      <diagonal/>
    </border>
    <border>
      <left style="thin">
        <color rgb="FF000000"/>
      </left>
      <right style="medium">
        <color rgb="FF999999"/>
      </right>
      <top style="medium">
        <color rgb="FF999999"/>
      </top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999999"/>
      </right>
      <top style="thin">
        <color rgb="FF000000"/>
      </top>
      <bottom style="thin">
        <color rgb="FF000000"/>
      </bottom>
      <diagonal/>
    </border>
    <border>
      <left style="medium">
        <color rgb="FF999999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187">
    <xf numFmtId="0" fontId="0" fillId="0" borderId="0" xfId="0"/>
    <xf numFmtId="0" fontId="5" fillId="0" borderId="0" xfId="1" applyFont="1" applyFill="1" applyBorder="1" applyAlignment="1">
      <alignment horizontal="left"/>
    </xf>
    <xf numFmtId="0" fontId="2" fillId="0" borderId="0" xfId="1" applyFont="1" applyFill="1"/>
    <xf numFmtId="0" fontId="3" fillId="2" borderId="2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3" borderId="7" xfId="0" applyFont="1" applyFill="1" applyBorder="1" applyAlignment="1">
      <alignment vertical="center" wrapText="1"/>
    </xf>
    <xf numFmtId="164" fontId="2" fillId="0" borderId="1" xfId="2" applyFont="1" applyFill="1" applyBorder="1" applyAlignment="1">
      <alignment horizontal="right" vertical="center"/>
    </xf>
    <xf numFmtId="164" fontId="8" fillId="0" borderId="1" xfId="2" applyFont="1" applyFill="1" applyBorder="1" applyAlignment="1">
      <alignment horizontal="right" vertical="center"/>
    </xf>
    <xf numFmtId="164" fontId="2" fillId="0" borderId="1" xfId="2" applyFont="1" applyFill="1" applyBorder="1" applyAlignment="1">
      <alignment horizontal="center" vertical="center"/>
    </xf>
    <xf numFmtId="2" fontId="8" fillId="0" borderId="1" xfId="2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164" fontId="2" fillId="0" borderId="1" xfId="2" applyFont="1" applyFill="1" applyBorder="1" applyAlignment="1">
      <alignment vertical="center"/>
    </xf>
    <xf numFmtId="0" fontId="2" fillId="0" borderId="1" xfId="1" applyFont="1" applyFill="1" applyBorder="1" applyAlignment="1">
      <alignment vertical="center" wrapText="1"/>
    </xf>
    <xf numFmtId="0" fontId="2" fillId="4" borderId="7" xfId="0" applyFont="1" applyFill="1" applyBorder="1" applyAlignment="1">
      <alignment wrapText="1"/>
    </xf>
    <xf numFmtId="0" fontId="2" fillId="5" borderId="7" xfId="0" applyFont="1" applyFill="1" applyBorder="1" applyAlignment="1">
      <alignment horizontal="left" vertical="center" wrapText="1"/>
    </xf>
    <xf numFmtId="4" fontId="2" fillId="0" borderId="1" xfId="1" applyNumberFormat="1" applyFont="1" applyFill="1" applyBorder="1" applyAlignment="1">
      <alignment vertical="center"/>
    </xf>
    <xf numFmtId="0" fontId="2" fillId="6" borderId="7" xfId="0" applyFont="1" applyFill="1" applyBorder="1" applyAlignment="1">
      <alignment wrapText="1"/>
    </xf>
    <xf numFmtId="0" fontId="2" fillId="0" borderId="12" xfId="1" applyFont="1" applyFill="1" applyBorder="1" applyAlignment="1">
      <alignment vertical="center" wrapText="1"/>
    </xf>
    <xf numFmtId="164" fontId="2" fillId="0" borderId="3" xfId="2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 wrapText="1"/>
    </xf>
    <xf numFmtId="0" fontId="2" fillId="0" borderId="13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vertical="center" wrapText="1"/>
    </xf>
    <xf numFmtId="0" fontId="2" fillId="0" borderId="14" xfId="1" applyFont="1" applyFill="1" applyBorder="1" applyAlignment="1">
      <alignment horizontal="left" vertical="center" wrapText="1"/>
    </xf>
    <xf numFmtId="0" fontId="2" fillId="0" borderId="15" xfId="1" applyFont="1" applyFill="1" applyBorder="1" applyAlignment="1">
      <alignment vertical="center" wrapText="1"/>
    </xf>
    <xf numFmtId="0" fontId="2" fillId="0" borderId="16" xfId="1" applyFont="1" applyFill="1" applyBorder="1" applyAlignment="1">
      <alignment horizontal="left" vertical="center" wrapText="1"/>
    </xf>
    <xf numFmtId="0" fontId="2" fillId="0" borderId="17" xfId="1" applyFont="1" applyFill="1" applyBorder="1" applyAlignment="1">
      <alignment horizontal="left" vertical="center" wrapText="1"/>
    </xf>
    <xf numFmtId="0" fontId="9" fillId="7" borderId="0" xfId="0" applyFont="1" applyFill="1" applyAlignment="1">
      <alignment wrapText="1"/>
    </xf>
    <xf numFmtId="164" fontId="2" fillId="0" borderId="11" xfId="2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left" vertical="center" wrapText="1"/>
    </xf>
    <xf numFmtId="0" fontId="2" fillId="0" borderId="19" xfId="1" applyFont="1" applyFill="1" applyBorder="1" applyAlignment="1">
      <alignment horizontal="left" vertical="center" wrapText="1"/>
    </xf>
    <xf numFmtId="0" fontId="2" fillId="0" borderId="20" xfId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 wrapText="1"/>
    </xf>
    <xf numFmtId="0" fontId="2" fillId="0" borderId="21" xfId="1" applyFont="1" applyFill="1" applyBorder="1" applyAlignment="1">
      <alignment horizontal="left" vertical="center" wrapText="1"/>
    </xf>
    <xf numFmtId="0" fontId="2" fillId="7" borderId="7" xfId="0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wrapText="1"/>
    </xf>
    <xf numFmtId="0" fontId="2" fillId="0" borderId="22" xfId="1" applyFont="1" applyFill="1" applyBorder="1" applyAlignment="1">
      <alignment horizontal="left" vertical="center" wrapText="1"/>
    </xf>
    <xf numFmtId="0" fontId="2" fillId="0" borderId="23" xfId="1" applyFont="1" applyFill="1" applyBorder="1" applyAlignment="1">
      <alignment horizontal="left" vertical="center" wrapText="1"/>
    </xf>
    <xf numFmtId="0" fontId="2" fillId="0" borderId="24" xfId="1" applyFont="1" applyFill="1" applyBorder="1" applyAlignment="1">
      <alignment horizontal="left" vertical="center" wrapText="1"/>
    </xf>
    <xf numFmtId="0" fontId="2" fillId="0" borderId="25" xfId="1" applyFont="1" applyFill="1" applyBorder="1" applyAlignment="1">
      <alignment horizontal="left" vertical="center" wrapText="1"/>
    </xf>
    <xf numFmtId="0" fontId="2" fillId="0" borderId="26" xfId="1" applyFont="1" applyFill="1" applyBorder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wrapText="1"/>
    </xf>
    <xf numFmtId="0" fontId="2" fillId="0" borderId="0" xfId="1" applyFont="1" applyFill="1" applyAlignment="1">
      <alignment horizontal="center" vertical="center"/>
    </xf>
    <xf numFmtId="0" fontId="2" fillId="8" borderId="7" xfId="0" applyFont="1" applyFill="1" applyBorder="1" applyAlignment="1">
      <alignment wrapText="1"/>
    </xf>
    <xf numFmtId="0" fontId="2" fillId="4" borderId="7" xfId="0" applyFont="1" applyFill="1" applyBorder="1"/>
    <xf numFmtId="0" fontId="2" fillId="0" borderId="1" xfId="1" applyFont="1" applyFill="1" applyBorder="1"/>
    <xf numFmtId="0" fontId="11" fillId="10" borderId="1" xfId="0" applyFont="1" applyFill="1" applyBorder="1" applyAlignment="1">
      <alignment vertical="center"/>
    </xf>
    <xf numFmtId="0" fontId="2" fillId="14" borderId="3" xfId="1" applyFont="1" applyFill="1" applyBorder="1" applyAlignment="1">
      <alignment horizontal="left" vertical="center" wrapText="1"/>
    </xf>
    <xf numFmtId="0" fontId="2" fillId="14" borderId="7" xfId="0" applyFont="1" applyFill="1" applyBorder="1" applyAlignment="1">
      <alignment horizontal="left" vertical="top" wrapText="1"/>
    </xf>
    <xf numFmtId="0" fontId="2" fillId="15" borderId="7" xfId="0" applyFont="1" applyFill="1" applyBorder="1" applyAlignment="1">
      <alignment horizontal="left" wrapText="1"/>
    </xf>
    <xf numFmtId="0" fontId="2" fillId="14" borderId="1" xfId="1" applyFont="1" applyFill="1" applyBorder="1" applyAlignment="1">
      <alignment vertical="center" wrapText="1"/>
    </xf>
    <xf numFmtId="0" fontId="2" fillId="14" borderId="1" xfId="1" applyFont="1" applyFill="1" applyBorder="1" applyAlignment="1">
      <alignment horizontal="left" vertical="center" wrapText="1"/>
    </xf>
    <xf numFmtId="0" fontId="2" fillId="14" borderId="9" xfId="1" applyFont="1" applyFill="1" applyBorder="1" applyAlignment="1">
      <alignment horizontal="left" vertical="center" wrapText="1"/>
    </xf>
    <xf numFmtId="0" fontId="2" fillId="15" borderId="7" xfId="0" applyFont="1" applyFill="1" applyBorder="1" applyAlignment="1">
      <alignment horizontal="left" vertical="center" wrapText="1"/>
    </xf>
    <xf numFmtId="0" fontId="2" fillId="13" borderId="1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horizontal="left" vertical="center" wrapText="1"/>
    </xf>
    <xf numFmtId="0" fontId="2" fillId="0" borderId="1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shrinkToFit="1"/>
    </xf>
    <xf numFmtId="0" fontId="2" fillId="0" borderId="1" xfId="1" applyFont="1" applyFill="1" applyBorder="1" applyAlignment="1">
      <alignment vertical="center" shrinkToFit="1"/>
    </xf>
    <xf numFmtId="0" fontId="2" fillId="0" borderId="11" xfId="1" applyFont="1" applyFill="1" applyBorder="1" applyAlignment="1">
      <alignment horizontal="left" vertical="center" shrinkToFit="1"/>
    </xf>
    <xf numFmtId="0" fontId="2" fillId="0" borderId="11" xfId="1" applyFont="1" applyFill="1" applyBorder="1" applyAlignment="1">
      <alignment vertical="center" shrinkToFit="1"/>
    </xf>
    <xf numFmtId="0" fontId="2" fillId="0" borderId="3" xfId="1" applyFont="1" applyFill="1" applyBorder="1" applyAlignment="1">
      <alignment horizontal="left" vertical="center" shrinkToFit="1"/>
    </xf>
    <xf numFmtId="0" fontId="2" fillId="0" borderId="3" xfId="1" applyFont="1" applyFill="1" applyBorder="1" applyAlignment="1">
      <alignment vertical="center" shrinkToFit="1"/>
    </xf>
    <xf numFmtId="0" fontId="2" fillId="3" borderId="7" xfId="0" applyFont="1" applyFill="1" applyBorder="1" applyAlignment="1">
      <alignment vertical="center" shrinkToFit="1"/>
    </xf>
    <xf numFmtId="0" fontId="2" fillId="0" borderId="7" xfId="0" applyFont="1" applyBorder="1" applyAlignment="1">
      <alignment vertical="center" shrinkToFit="1"/>
    </xf>
    <xf numFmtId="0" fontId="2" fillId="3" borderId="1" xfId="1" applyFont="1" applyFill="1" applyBorder="1" applyAlignment="1">
      <alignment vertical="center" shrinkToFit="1"/>
    </xf>
    <xf numFmtId="0" fontId="2" fillId="5" borderId="7" xfId="0" applyFont="1" applyFill="1" applyBorder="1" applyAlignment="1">
      <alignment horizontal="left" vertical="center" shrinkToFit="1"/>
    </xf>
    <xf numFmtId="0" fontId="2" fillId="0" borderId="12" xfId="1" applyFont="1" applyFill="1" applyBorder="1" applyAlignment="1">
      <alignment vertical="center" shrinkToFit="1"/>
    </xf>
    <xf numFmtId="0" fontId="2" fillId="0" borderId="13" xfId="1" applyFont="1" applyFill="1" applyBorder="1" applyAlignment="1">
      <alignment horizontal="left" vertical="center" shrinkToFit="1"/>
    </xf>
    <xf numFmtId="0" fontId="2" fillId="0" borderId="14" xfId="1" applyFont="1" applyFill="1" applyBorder="1" applyAlignment="1">
      <alignment horizontal="left" vertical="center" shrinkToFit="1"/>
    </xf>
    <xf numFmtId="0" fontId="2" fillId="0" borderId="17" xfId="1" applyFont="1" applyFill="1" applyBorder="1" applyAlignment="1">
      <alignment horizontal="left" vertical="center" shrinkToFit="1"/>
    </xf>
    <xf numFmtId="0" fontId="2" fillId="0" borderId="18" xfId="1" applyFont="1" applyFill="1" applyBorder="1" applyAlignment="1">
      <alignment horizontal="left" vertical="center" shrinkToFit="1"/>
    </xf>
    <xf numFmtId="0" fontId="2" fillId="0" borderId="20" xfId="1" applyFont="1" applyFill="1" applyBorder="1" applyAlignment="1">
      <alignment horizontal="left" vertical="center" shrinkToFit="1"/>
    </xf>
    <xf numFmtId="0" fontId="2" fillId="0" borderId="21" xfId="1" applyFont="1" applyFill="1" applyBorder="1" applyAlignment="1">
      <alignment horizontal="left" vertical="center" shrinkToFit="1"/>
    </xf>
    <xf numFmtId="0" fontId="2" fillId="6" borderId="7" xfId="0" applyFont="1" applyFill="1" applyBorder="1" applyAlignment="1">
      <alignment horizontal="left" vertical="center" shrinkToFit="1"/>
    </xf>
    <xf numFmtId="0" fontId="2" fillId="7" borderId="7" xfId="0" applyFont="1" applyFill="1" applyBorder="1" applyAlignment="1">
      <alignment horizontal="left" vertical="center" shrinkToFit="1"/>
    </xf>
    <xf numFmtId="0" fontId="2" fillId="0" borderId="22" xfId="1" applyFont="1" applyFill="1" applyBorder="1" applyAlignment="1">
      <alignment horizontal="left" vertical="center" shrinkToFit="1"/>
    </xf>
    <xf numFmtId="0" fontId="2" fillId="0" borderId="23" xfId="1" applyFont="1" applyFill="1" applyBorder="1" applyAlignment="1">
      <alignment horizontal="left" vertical="center" shrinkToFit="1"/>
    </xf>
    <xf numFmtId="0" fontId="2" fillId="0" borderId="25" xfId="1" applyFont="1" applyFill="1" applyBorder="1" applyAlignment="1">
      <alignment horizontal="left" vertical="center" shrinkToFit="1"/>
    </xf>
    <xf numFmtId="0" fontId="2" fillId="0" borderId="26" xfId="1" applyFont="1" applyFill="1" applyBorder="1" applyAlignment="1">
      <alignment horizontal="left" vertical="center" shrinkToFit="1"/>
    </xf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vertical="center" shrinkToFit="1"/>
    </xf>
    <xf numFmtId="0" fontId="2" fillId="8" borderId="7" xfId="0" applyFont="1" applyFill="1" applyBorder="1" applyAlignment="1">
      <alignment vertical="center" shrinkToFit="1"/>
    </xf>
    <xf numFmtId="0" fontId="2" fillId="6" borderId="7" xfId="0" applyFont="1" applyFill="1" applyBorder="1" applyAlignment="1">
      <alignment vertical="center" shrinkToFit="1"/>
    </xf>
    <xf numFmtId="0" fontId="2" fillId="3" borderId="7" xfId="0" applyFont="1" applyFill="1" applyBorder="1" applyAlignment="1">
      <alignment horizontal="left" vertical="center" shrinkToFit="1"/>
    </xf>
    <xf numFmtId="0" fontId="9" fillId="6" borderId="7" xfId="0" applyFont="1" applyFill="1" applyBorder="1" applyAlignment="1">
      <alignment vertical="center" shrinkToFit="1"/>
    </xf>
    <xf numFmtId="0" fontId="2" fillId="0" borderId="0" xfId="1" applyFont="1" applyFill="1" applyAlignment="1">
      <alignment vertical="center" shrinkToFit="1"/>
    </xf>
    <xf numFmtId="164" fontId="2" fillId="0" borderId="0" xfId="1" applyNumberFormat="1" applyFont="1" applyFill="1" applyAlignment="1">
      <alignment horizontal="center"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horizontal="left" vertical="center" wrapText="1"/>
    </xf>
    <xf numFmtId="0" fontId="2" fillId="0" borderId="1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/>
    </xf>
    <xf numFmtId="0" fontId="12" fillId="12" borderId="27" xfId="0" applyFont="1" applyFill="1" applyBorder="1" applyAlignment="1">
      <alignment horizontal="center" vertical="center" wrapText="1"/>
    </xf>
    <xf numFmtId="0" fontId="12" fillId="12" borderId="28" xfId="0" applyFont="1" applyFill="1" applyBorder="1" applyAlignment="1">
      <alignment horizontal="center" vertical="center" wrapText="1"/>
    </xf>
    <xf numFmtId="0" fontId="12" fillId="12" borderId="29" xfId="0" applyFont="1" applyFill="1" applyBorder="1" applyAlignment="1">
      <alignment horizontal="center" vertical="center" wrapText="1"/>
    </xf>
    <xf numFmtId="0" fontId="13" fillId="10" borderId="30" xfId="0" applyFont="1" applyFill="1" applyBorder="1" applyAlignment="1">
      <alignment horizontal="center" vertical="center" wrapText="1"/>
    </xf>
    <xf numFmtId="0" fontId="13" fillId="10" borderId="14" xfId="0" applyFont="1" applyFill="1" applyBorder="1" applyAlignment="1">
      <alignment horizontal="left" vertical="center" wrapText="1"/>
    </xf>
    <xf numFmtId="0" fontId="13" fillId="10" borderId="14" xfId="0" applyFont="1" applyFill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0" fontId="13" fillId="11" borderId="14" xfId="0" applyFont="1" applyFill="1" applyBorder="1" applyAlignment="1">
      <alignment horizontal="center" vertical="center" wrapText="1"/>
    </xf>
    <xf numFmtId="4" fontId="13" fillId="11" borderId="3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164" fontId="8" fillId="0" borderId="1" xfId="2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0" fontId="9" fillId="7" borderId="1" xfId="0" applyFont="1" applyFill="1" applyBorder="1" applyAlignment="1">
      <alignment vertical="center" shrinkToFit="1"/>
    </xf>
    <xf numFmtId="164" fontId="4" fillId="0" borderId="0" xfId="1" applyNumberFormat="1" applyFont="1" applyFill="1" applyBorder="1" applyAlignment="1">
      <alignment horizontal="center" vertical="center"/>
    </xf>
    <xf numFmtId="164" fontId="3" fillId="16" borderId="2" xfId="1" applyNumberFormat="1" applyFont="1" applyFill="1" applyBorder="1" applyAlignment="1">
      <alignment horizontal="center" vertical="center"/>
    </xf>
    <xf numFmtId="164" fontId="3" fillId="16" borderId="10" xfId="1" applyNumberFormat="1" applyFont="1" applyFill="1" applyBorder="1" applyAlignment="1">
      <alignment horizontal="center" vertical="center"/>
    </xf>
    <xf numFmtId="164" fontId="2" fillId="16" borderId="1" xfId="2" applyNumberFormat="1" applyFont="1" applyFill="1" applyBorder="1" applyAlignment="1">
      <alignment horizontal="right" vertical="center"/>
    </xf>
    <xf numFmtId="164" fontId="2" fillId="16" borderId="1" xfId="2" applyNumberFormat="1" applyFont="1" applyFill="1" applyBorder="1" applyAlignment="1">
      <alignment vertical="center"/>
    </xf>
    <xf numFmtId="0" fontId="2" fillId="17" borderId="2" xfId="1" applyFont="1" applyFill="1" applyBorder="1" applyAlignment="1">
      <alignment horizontal="center" vertical="center"/>
    </xf>
    <xf numFmtId="0" fontId="3" fillId="17" borderId="10" xfId="1" applyFont="1" applyFill="1" applyBorder="1" applyAlignment="1">
      <alignment horizontal="center" vertical="center" wrapText="1"/>
    </xf>
    <xf numFmtId="0" fontId="7" fillId="17" borderId="8" xfId="1" applyFont="1" applyFill="1" applyBorder="1" applyAlignment="1">
      <alignment horizontal="center" vertical="center" wrapText="1"/>
    </xf>
    <xf numFmtId="164" fontId="2" fillId="0" borderId="1" xfId="2" applyFont="1" applyFill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right" vertical="center"/>
    </xf>
    <xf numFmtId="164" fontId="2" fillId="0" borderId="11" xfId="2" applyFont="1" applyFill="1" applyBorder="1" applyAlignment="1">
      <alignment horizontal="right" vertical="center"/>
    </xf>
    <xf numFmtId="164" fontId="2" fillId="0" borderId="1" xfId="2" applyFont="1" applyFill="1" applyBorder="1" applyAlignment="1">
      <alignment horizontal="right" vertical="center" wrapText="1"/>
    </xf>
    <xf numFmtId="164" fontId="2" fillId="0" borderId="3" xfId="2" applyFont="1" applyFill="1" applyBorder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164" fontId="2" fillId="0" borderId="9" xfId="2" applyFont="1" applyFill="1" applyBorder="1" applyAlignment="1">
      <alignment horizontal="center" vertical="center"/>
    </xf>
    <xf numFmtId="0" fontId="3" fillId="17" borderId="9" xfId="1" applyFont="1" applyFill="1" applyBorder="1" applyAlignment="1">
      <alignment horizontal="center" vertical="center" wrapText="1"/>
    </xf>
    <xf numFmtId="0" fontId="3" fillId="17" borderId="3" xfId="1" applyFont="1" applyFill="1" applyBorder="1" applyAlignment="1">
      <alignment horizontal="center" vertical="center"/>
    </xf>
    <xf numFmtId="0" fontId="3" fillId="17" borderId="9" xfId="1" applyFont="1" applyFill="1" applyBorder="1" applyAlignment="1">
      <alignment horizontal="center" vertical="center"/>
    </xf>
    <xf numFmtId="0" fontId="7" fillId="17" borderId="11" xfId="1" applyFont="1" applyFill="1" applyBorder="1" applyAlignment="1">
      <alignment horizontal="center" vertical="center" wrapText="1"/>
    </xf>
    <xf numFmtId="164" fontId="7" fillId="16" borderId="10" xfId="1" applyNumberFormat="1" applyFont="1" applyFill="1" applyBorder="1" applyAlignment="1">
      <alignment horizontal="center" vertical="center" wrapText="1"/>
    </xf>
    <xf numFmtId="0" fontId="7" fillId="0" borderId="0" xfId="1" applyFont="1" applyFill="1" applyAlignment="1">
      <alignment vertical="center"/>
    </xf>
    <xf numFmtId="0" fontId="7" fillId="0" borderId="0" xfId="1" applyFont="1" applyAlignment="1">
      <alignment horizontal="left" vertical="center"/>
    </xf>
    <xf numFmtId="164" fontId="17" fillId="9" borderId="8" xfId="1" applyNumberFormat="1" applyFont="1" applyFill="1" applyBorder="1" applyAlignment="1">
      <alignment horizontal="center" vertical="center" wrapText="1"/>
    </xf>
    <xf numFmtId="0" fontId="6" fillId="9" borderId="0" xfId="1" applyFont="1" applyFill="1" applyBorder="1" applyAlignment="1">
      <alignment horizontal="left" vertical="center" wrapText="1" shrinkToFit="1"/>
    </xf>
    <xf numFmtId="0" fontId="18" fillId="0" borderId="0" xfId="5" applyFill="1" applyBorder="1" applyAlignment="1">
      <alignment horizontal="left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2" fontId="8" fillId="0" borderId="3" xfId="2" applyNumberFormat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horizontal="left" vertical="center" wrapText="1"/>
    </xf>
    <xf numFmtId="0" fontId="2" fillId="0" borderId="1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left" vertical="center"/>
    </xf>
    <xf numFmtId="0" fontId="2" fillId="0" borderId="9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3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shrinkToFit="1"/>
    </xf>
    <xf numFmtId="0" fontId="3" fillId="2" borderId="10" xfId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left" vertical="center" wrapText="1"/>
    </xf>
    <xf numFmtId="0" fontId="2" fillId="0" borderId="10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2" fillId="13" borderId="3" xfId="1" applyFont="1" applyFill="1" applyBorder="1" applyAlignment="1">
      <alignment horizontal="left" vertical="center" wrapText="1"/>
    </xf>
    <xf numFmtId="0" fontId="2" fillId="13" borderId="9" xfId="1" applyFont="1" applyFill="1" applyBorder="1" applyAlignment="1">
      <alignment horizontal="left" vertical="center" wrapText="1"/>
    </xf>
    <xf numFmtId="0" fontId="13" fillId="11" borderId="32" xfId="0" applyFont="1" applyFill="1" applyBorder="1" applyAlignment="1">
      <alignment horizontal="center" vertical="center" wrapText="1"/>
    </xf>
    <xf numFmtId="0" fontId="13" fillId="11" borderId="20" xfId="0" applyFont="1" applyFill="1" applyBorder="1" applyAlignment="1">
      <alignment horizontal="center" vertical="center" wrapText="1"/>
    </xf>
  </cellXfs>
  <cellStyles count="6">
    <cellStyle name="Comma 2" xfId="2"/>
    <cellStyle name="Comma 3" xfId="4"/>
    <cellStyle name="Hyperlink" xfId="5" builtinId="8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colors>
    <mruColors>
      <color rgb="FF0000FF"/>
      <color rgb="FF0033CC"/>
      <color rgb="FF66CCFF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0</xdr:rowOff>
    </xdr:from>
    <xdr:ext cx="742950" cy="24765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910060" y="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742950" cy="247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910060" y="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156</xdr:row>
      <xdr:rowOff>0</xdr:rowOff>
    </xdr:from>
    <xdr:ext cx="742950" cy="24765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910060" y="570966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47</xdr:row>
      <xdr:rowOff>0</xdr:rowOff>
    </xdr:from>
    <xdr:ext cx="742950" cy="24765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10060" y="1459992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47</xdr:row>
      <xdr:rowOff>0</xdr:rowOff>
    </xdr:from>
    <xdr:ext cx="742950" cy="24765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910060" y="1459992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78</xdr:row>
      <xdr:rowOff>0</xdr:rowOff>
    </xdr:from>
    <xdr:ext cx="742950" cy="24765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910060" y="2559558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110</xdr:row>
      <xdr:rowOff>0</xdr:rowOff>
    </xdr:from>
    <xdr:ext cx="742950" cy="24765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910060" y="3807714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144</xdr:row>
      <xdr:rowOff>0</xdr:rowOff>
    </xdr:from>
    <xdr:ext cx="742950" cy="24765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910060" y="5204460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144</xdr:row>
      <xdr:rowOff>0</xdr:rowOff>
    </xdr:from>
    <xdr:ext cx="742950" cy="24765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910060" y="5204460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169</xdr:row>
      <xdr:rowOff>0</xdr:rowOff>
    </xdr:from>
    <xdr:ext cx="742950" cy="24765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910060" y="615543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169</xdr:row>
      <xdr:rowOff>0</xdr:rowOff>
    </xdr:from>
    <xdr:ext cx="742950" cy="24765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1910060" y="615543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742950" cy="24765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1910060" y="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137</xdr:row>
      <xdr:rowOff>0</xdr:rowOff>
    </xdr:from>
    <xdr:ext cx="742950" cy="24765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1910060" y="481812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99</xdr:row>
      <xdr:rowOff>0</xdr:rowOff>
    </xdr:from>
    <xdr:ext cx="742950" cy="24765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1910060" y="348081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126</xdr:row>
      <xdr:rowOff>0</xdr:rowOff>
    </xdr:from>
    <xdr:ext cx="742950" cy="24765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1910060" y="4491228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152</xdr:row>
      <xdr:rowOff>0</xdr:rowOff>
    </xdr:from>
    <xdr:ext cx="742950" cy="24765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1910060" y="556107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152</xdr:row>
      <xdr:rowOff>0</xdr:rowOff>
    </xdr:from>
    <xdr:ext cx="742950" cy="24765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1910060" y="556107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47</xdr:row>
      <xdr:rowOff>0</xdr:rowOff>
    </xdr:from>
    <xdr:ext cx="742950" cy="24765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1910060" y="1459992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47</xdr:row>
      <xdr:rowOff>0</xdr:rowOff>
    </xdr:from>
    <xdr:ext cx="742950" cy="24765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1910060" y="1459992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156</xdr:row>
      <xdr:rowOff>0</xdr:rowOff>
    </xdr:from>
    <xdr:ext cx="742950" cy="24765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1910060" y="570966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156</xdr:row>
      <xdr:rowOff>0</xdr:rowOff>
    </xdr:from>
    <xdr:ext cx="742950" cy="24765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1910060" y="570966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157</xdr:row>
      <xdr:rowOff>0</xdr:rowOff>
    </xdr:from>
    <xdr:ext cx="742950" cy="24765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1910060" y="5769102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9</xdr:col>
      <xdr:colOff>0</xdr:colOff>
      <xdr:row>157</xdr:row>
      <xdr:rowOff>0</xdr:rowOff>
    </xdr:from>
    <xdr:ext cx="742950" cy="24765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1910060" y="5769102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13</xdr:col>
      <xdr:colOff>0</xdr:colOff>
      <xdr:row>156</xdr:row>
      <xdr:rowOff>0</xdr:rowOff>
    </xdr:from>
    <xdr:ext cx="742950" cy="24765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7305020" y="570966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13</xdr:col>
      <xdr:colOff>0</xdr:colOff>
      <xdr:row>156</xdr:row>
      <xdr:rowOff>0</xdr:rowOff>
    </xdr:from>
    <xdr:ext cx="742950" cy="24765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7305020" y="5709666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13</xdr:col>
      <xdr:colOff>0</xdr:colOff>
      <xdr:row>157</xdr:row>
      <xdr:rowOff>0</xdr:rowOff>
    </xdr:from>
    <xdr:ext cx="742950" cy="24765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7305020" y="5769102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oneCellAnchor>
    <xdr:from>
      <xdr:col>13</xdr:col>
      <xdr:colOff>0</xdr:colOff>
      <xdr:row>157</xdr:row>
      <xdr:rowOff>0</xdr:rowOff>
    </xdr:from>
    <xdr:ext cx="742950" cy="24765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7305020" y="57691020"/>
          <a:ext cx="742950" cy="247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400" b="1">
            <a:latin typeface="Cordia New" pitchFamily="34" charset="-34"/>
            <a:cs typeface="Cordia New" pitchFamily="34" charset="-34"/>
          </a:endParaRPr>
        </a:p>
      </xdr:txBody>
    </xdr:sp>
    <xdr:clientData/>
  </xdr:oneCellAnchor>
  <xdr:twoCellAnchor>
    <xdr:from>
      <xdr:col>6</xdr:col>
      <xdr:colOff>371475</xdr:colOff>
      <xdr:row>2</xdr:row>
      <xdr:rowOff>76200</xdr:rowOff>
    </xdr:from>
    <xdr:to>
      <xdr:col>6</xdr:col>
      <xdr:colOff>1028700</xdr:colOff>
      <xdr:row>2</xdr:row>
      <xdr:rowOff>257175</xdr:rowOff>
    </xdr:to>
    <xdr:sp macro="" textlink="">
      <xdr:nvSpPr>
        <xdr:cNvPr id="29" name="Right Arrow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00850" y="657225"/>
          <a:ext cx="657225" cy="180975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371475</xdr:colOff>
      <xdr:row>3</xdr:row>
      <xdr:rowOff>57150</xdr:rowOff>
    </xdr:from>
    <xdr:to>
      <xdr:col>6</xdr:col>
      <xdr:colOff>1028700</xdr:colOff>
      <xdr:row>3</xdr:row>
      <xdr:rowOff>238125</xdr:rowOff>
    </xdr:to>
    <xdr:sp macro="" textlink="">
      <xdr:nvSpPr>
        <xdr:cNvPr id="30" name="Right Arrow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00850" y="923925"/>
          <a:ext cx="657225" cy="180975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grad.rsu.ac.th/admissions-fee.php" TargetMode="External"/><Relationship Id="rId1" Type="http://schemas.openxmlformats.org/officeDocument/2006/relationships/hyperlink" Target="https://www2.rsu.ac.th/files/handbook/2022-2023.pdf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72"/>
  <sheetViews>
    <sheetView tabSelected="1" topLeftCell="D1" zoomScaleNormal="100" workbookViewId="0">
      <pane xSplit="2" ySplit="12" topLeftCell="F37" activePane="bottomRight" state="frozen"/>
      <selection activeCell="D1" sqref="D1"/>
      <selection pane="topRight" activeCell="F1" sqref="F1"/>
      <selection pane="bottomLeft" activeCell="D8" sqref="D8"/>
      <selection pane="bottomRight" activeCell="G45" sqref="G45"/>
    </sheetView>
  </sheetViews>
  <sheetFormatPr defaultColWidth="9.140625" defaultRowHeight="20.25" customHeight="1" x14ac:dyDescent="0.5"/>
  <cols>
    <col min="1" max="1" width="34.28515625" style="2" hidden="1" customWidth="1"/>
    <col min="2" max="2" width="61" style="49" hidden="1" customWidth="1"/>
    <col min="3" max="3" width="9.140625" style="9" hidden="1" customWidth="1"/>
    <col min="4" max="4" width="25.28515625" style="9" customWidth="1"/>
    <col min="5" max="5" width="43.7109375" style="101" customWidth="1"/>
    <col min="6" max="6" width="24.7109375" style="102" customWidth="1"/>
    <col min="7" max="7" width="16.5703125" style="126" bestFit="1" customWidth="1"/>
    <col min="8" max="8" width="19" style="50" customWidth="1"/>
    <col min="9" max="9" width="19.28515625" style="126" customWidth="1"/>
    <col min="10" max="14" width="19.7109375" style="9" customWidth="1"/>
    <col min="15" max="16384" width="9.140625" style="9"/>
  </cols>
  <sheetData>
    <row r="1" spans="1:14" s="6" customFormat="1" ht="23.45" customHeight="1" x14ac:dyDescent="0.25">
      <c r="C1" s="94"/>
      <c r="D1" s="163" t="s">
        <v>203</v>
      </c>
      <c r="E1" s="163"/>
      <c r="F1" s="163"/>
      <c r="G1" s="163"/>
      <c r="H1" s="163"/>
      <c r="I1" s="163"/>
      <c r="J1" s="163"/>
      <c r="K1" s="163"/>
      <c r="L1" s="163"/>
      <c r="M1" s="163"/>
      <c r="N1" s="163"/>
    </row>
    <row r="2" spans="1:14" s="6" customFormat="1" ht="22.15" customHeight="1" x14ac:dyDescent="0.75">
      <c r="A2" s="107"/>
      <c r="B2" s="1"/>
      <c r="C2" s="94"/>
      <c r="D2" s="95"/>
      <c r="E2" s="151" t="s">
        <v>455</v>
      </c>
      <c r="F2" s="128"/>
      <c r="G2" s="125"/>
      <c r="H2" s="95"/>
      <c r="I2" s="125"/>
      <c r="J2" s="121"/>
      <c r="K2" s="121"/>
      <c r="L2" s="95"/>
      <c r="M2" s="95"/>
      <c r="N2" s="95"/>
    </row>
    <row r="3" spans="1:14" s="6" customFormat="1" ht="22.15" customHeight="1" x14ac:dyDescent="0.75">
      <c r="A3" s="107"/>
      <c r="B3" s="1"/>
      <c r="C3" s="94"/>
      <c r="D3" s="121"/>
      <c r="E3" s="148" t="s">
        <v>458</v>
      </c>
      <c r="F3" s="128"/>
      <c r="G3" s="125"/>
      <c r="H3" s="152" t="s">
        <v>457</v>
      </c>
      <c r="I3" s="125"/>
      <c r="J3" s="121"/>
      <c r="K3" s="121"/>
      <c r="L3" s="121"/>
      <c r="M3" s="121"/>
      <c r="N3" s="121"/>
    </row>
    <row r="4" spans="1:14" s="6" customFormat="1" ht="22.15" customHeight="1" x14ac:dyDescent="0.75">
      <c r="A4" s="107"/>
      <c r="B4" s="1"/>
      <c r="C4" s="94"/>
      <c r="D4" s="121"/>
      <c r="E4" s="148" t="s">
        <v>459</v>
      </c>
      <c r="F4" s="128"/>
      <c r="G4" s="125"/>
      <c r="H4" s="152" t="s">
        <v>460</v>
      </c>
      <c r="I4" s="125"/>
      <c r="J4" s="121"/>
      <c r="K4" s="121"/>
      <c r="L4" s="121"/>
      <c r="M4" s="121"/>
      <c r="N4" s="121"/>
    </row>
    <row r="5" spans="1:14" s="6" customFormat="1" ht="22.15" customHeight="1" x14ac:dyDescent="0.75">
      <c r="A5" s="107"/>
      <c r="B5" s="1"/>
      <c r="C5" s="94"/>
      <c r="D5" s="121"/>
      <c r="E5" s="149" t="s">
        <v>450</v>
      </c>
      <c r="F5" s="128"/>
      <c r="G5" s="125"/>
      <c r="H5" s="121"/>
      <c r="I5" s="125"/>
      <c r="J5" s="121"/>
      <c r="K5" s="121"/>
      <c r="L5" s="121"/>
      <c r="M5" s="121"/>
      <c r="N5" s="121"/>
    </row>
    <row r="6" spans="1:14" s="6" customFormat="1" ht="22.15" customHeight="1" x14ac:dyDescent="0.75">
      <c r="A6" s="107"/>
      <c r="B6" s="1"/>
      <c r="C6" s="94"/>
      <c r="D6" s="121"/>
      <c r="E6" s="149" t="s">
        <v>451</v>
      </c>
      <c r="F6" s="128"/>
      <c r="G6" s="125"/>
      <c r="H6" s="121"/>
      <c r="I6" s="125"/>
      <c r="J6" s="121"/>
      <c r="K6" s="121"/>
      <c r="L6" s="121"/>
      <c r="M6" s="121"/>
      <c r="N6" s="121"/>
    </row>
    <row r="7" spans="1:14" s="6" customFormat="1" ht="22.15" customHeight="1" x14ac:dyDescent="0.75">
      <c r="A7" s="107"/>
      <c r="B7" s="1"/>
      <c r="C7" s="94"/>
      <c r="D7" s="121"/>
      <c r="E7" s="149" t="s">
        <v>452</v>
      </c>
      <c r="F7" s="128"/>
      <c r="G7" s="125"/>
      <c r="H7" s="121"/>
      <c r="I7" s="125"/>
      <c r="J7" s="121"/>
      <c r="K7" s="121"/>
      <c r="L7" s="121"/>
      <c r="M7" s="121"/>
      <c r="N7" s="121"/>
    </row>
    <row r="8" spans="1:14" ht="20.25" customHeight="1" x14ac:dyDescent="0.25">
      <c r="A8" s="166"/>
      <c r="B8" s="180"/>
      <c r="C8" s="164" t="s">
        <v>0</v>
      </c>
      <c r="D8" s="166" t="s">
        <v>1</v>
      </c>
      <c r="E8" s="169" t="s">
        <v>2</v>
      </c>
      <c r="F8" s="172" t="s">
        <v>3</v>
      </c>
      <c r="G8" s="173"/>
      <c r="H8" s="174"/>
      <c r="I8" s="175"/>
      <c r="J8" s="176" t="s">
        <v>4</v>
      </c>
      <c r="K8" s="173"/>
      <c r="L8" s="173"/>
      <c r="M8" s="173"/>
      <c r="N8" s="175"/>
    </row>
    <row r="9" spans="1:14" ht="20.25" customHeight="1" x14ac:dyDescent="0.25">
      <c r="A9" s="167"/>
      <c r="B9" s="181"/>
      <c r="C9" s="165"/>
      <c r="D9" s="167"/>
      <c r="E9" s="170"/>
      <c r="F9" s="129" t="s">
        <v>454</v>
      </c>
      <c r="G9" s="133"/>
      <c r="H9" s="3" t="s">
        <v>5</v>
      </c>
      <c r="I9" s="123" t="s">
        <v>6</v>
      </c>
      <c r="J9" s="143" t="s">
        <v>7</v>
      </c>
      <c r="K9" s="144" t="s">
        <v>8</v>
      </c>
      <c r="L9" s="65" t="s">
        <v>9</v>
      </c>
      <c r="M9" s="3" t="s">
        <v>10</v>
      </c>
      <c r="N9" s="5"/>
    </row>
    <row r="10" spans="1:14" ht="20.25" customHeight="1" x14ac:dyDescent="0.25">
      <c r="A10" s="167"/>
      <c r="B10" s="181"/>
      <c r="C10" s="7"/>
      <c r="D10" s="167"/>
      <c r="E10" s="170"/>
      <c r="F10" s="130" t="s">
        <v>11</v>
      </c>
      <c r="G10" s="134" t="s">
        <v>12</v>
      </c>
      <c r="H10" s="65" t="s">
        <v>446</v>
      </c>
      <c r="I10" s="4" t="s">
        <v>13</v>
      </c>
      <c r="J10" s="143" t="s">
        <v>14</v>
      </c>
      <c r="K10" s="145" t="s">
        <v>15</v>
      </c>
      <c r="L10" s="65" t="s">
        <v>16</v>
      </c>
      <c r="M10" s="65" t="s">
        <v>17</v>
      </c>
      <c r="N10" s="63" t="s">
        <v>448</v>
      </c>
    </row>
    <row r="11" spans="1:14" ht="19.149999999999999" customHeight="1" x14ac:dyDescent="0.25">
      <c r="A11" s="167"/>
      <c r="B11" s="181"/>
      <c r="C11" s="7"/>
      <c r="D11" s="167"/>
      <c r="E11" s="170"/>
      <c r="F11" s="147"/>
      <c r="G11" s="134"/>
      <c r="H11" s="65" t="s">
        <v>18</v>
      </c>
      <c r="I11" s="4" t="s">
        <v>447</v>
      </c>
      <c r="J11" s="143" t="s">
        <v>19</v>
      </c>
      <c r="K11" s="145"/>
      <c r="L11" s="65"/>
      <c r="M11" s="65" t="s">
        <v>20</v>
      </c>
      <c r="N11" s="63"/>
    </row>
    <row r="12" spans="1:14" ht="66" customHeight="1" x14ac:dyDescent="0.25">
      <c r="A12" s="168"/>
      <c r="B12" s="182"/>
      <c r="C12" s="7"/>
      <c r="D12" s="168"/>
      <c r="E12" s="171"/>
      <c r="F12" s="150" t="s">
        <v>456</v>
      </c>
      <c r="G12" s="135" t="s">
        <v>408</v>
      </c>
      <c r="H12" s="8" t="s">
        <v>21</v>
      </c>
      <c r="I12" s="122" t="s">
        <v>22</v>
      </c>
      <c r="J12" s="146" t="s">
        <v>409</v>
      </c>
      <c r="K12" s="146" t="s">
        <v>410</v>
      </c>
      <c r="L12" s="66" t="s">
        <v>23</v>
      </c>
      <c r="M12" s="66" t="s">
        <v>24</v>
      </c>
      <c r="N12" s="64" t="s">
        <v>25</v>
      </c>
    </row>
    <row r="13" spans="1:14" ht="20.25" customHeight="1" x14ac:dyDescent="0.25">
      <c r="A13" s="156"/>
      <c r="B13" s="10"/>
      <c r="C13" s="9">
        <v>1</v>
      </c>
      <c r="D13" s="156" t="s">
        <v>26</v>
      </c>
      <c r="E13" s="77" t="s">
        <v>27</v>
      </c>
      <c r="F13" s="131">
        <v>0</v>
      </c>
      <c r="G13" s="11">
        <v>360676.32991800219</v>
      </c>
      <c r="H13" s="12">
        <f>F13-G13</f>
        <v>-360676.32991800219</v>
      </c>
      <c r="I13" s="124" t="e">
        <f>H13/F13*100</f>
        <v>#DIV/0!</v>
      </c>
      <c r="J13" s="13">
        <v>788.53</v>
      </c>
      <c r="K13" s="11">
        <v>37849835.470242247</v>
      </c>
      <c r="L13" s="12">
        <f>H13+K13/J13</f>
        <v>-312675.82838953496</v>
      </c>
      <c r="M13" s="14">
        <f>K13/L13</f>
        <v>-121.0513638524322</v>
      </c>
      <c r="N13" s="15" t="str">
        <f>IF(M13&lt;0,"ไม่คุ้มทุน",IF(J13&gt;M13,"คุ้มทุน","ไม่คุ้มทุน"))</f>
        <v>ไม่คุ้มทุน</v>
      </c>
    </row>
    <row r="14" spans="1:14" ht="20.25" customHeight="1" x14ac:dyDescent="0.25">
      <c r="A14" s="158"/>
      <c r="B14" s="16"/>
      <c r="C14" s="9">
        <v>2</v>
      </c>
      <c r="D14" s="158"/>
      <c r="E14" s="78" t="s">
        <v>28</v>
      </c>
      <c r="F14" s="131">
        <v>0</v>
      </c>
      <c r="G14" s="11">
        <v>438467.16819513391</v>
      </c>
      <c r="H14" s="12">
        <f t="shared" ref="H14:H16" si="0">F14-G14</f>
        <v>-438467.16819513391</v>
      </c>
      <c r="I14" s="124" t="e">
        <f t="shared" ref="I14:I16" si="1">H14/F14*100</f>
        <v>#DIV/0!</v>
      </c>
      <c r="J14" s="13">
        <v>22.5</v>
      </c>
      <c r="K14" s="11">
        <v>1080011.2843905122</v>
      </c>
      <c r="L14" s="12">
        <f t="shared" ref="L14:L16" si="2">H14+K14/J14</f>
        <v>-390466.66666666669</v>
      </c>
      <c r="M14" s="14">
        <f t="shared" ref="M14:M16" si="3">K14/L14</f>
        <v>-2.7659500197810623</v>
      </c>
      <c r="N14" s="15" t="str">
        <f t="shared" ref="N14:N16" si="4">IF(M14&lt;0,"ไม่คุ้มทุน",IF(J14&gt;M14,"คุ้มทุน","ไม่คุ้มทุน"))</f>
        <v>ไม่คุ้มทุน</v>
      </c>
    </row>
    <row r="15" spans="1:14" ht="20.25" customHeight="1" x14ac:dyDescent="0.25">
      <c r="A15" s="156"/>
      <c r="B15" s="17"/>
      <c r="C15" s="9">
        <v>3</v>
      </c>
      <c r="D15" s="156" t="s">
        <v>29</v>
      </c>
      <c r="E15" s="79" t="s">
        <v>30</v>
      </c>
      <c r="F15" s="132">
        <v>0</v>
      </c>
      <c r="G15" s="11">
        <v>137689.15143144588</v>
      </c>
      <c r="H15" s="12">
        <f t="shared" si="0"/>
        <v>-137689.15143144588</v>
      </c>
      <c r="I15" s="124" t="e">
        <f t="shared" si="1"/>
        <v>#DIV/0!</v>
      </c>
      <c r="J15" s="13">
        <v>499.89</v>
      </c>
      <c r="K15" s="18">
        <v>23994970.709065471</v>
      </c>
      <c r="L15" s="12">
        <f t="shared" si="2"/>
        <v>-89688.649902978679</v>
      </c>
      <c r="M15" s="14">
        <f t="shared" si="3"/>
        <v>-267.53631295623467</v>
      </c>
      <c r="N15" s="15" t="str">
        <f t="shared" si="4"/>
        <v>ไม่คุ้มทุน</v>
      </c>
    </row>
    <row r="16" spans="1:14" ht="20.25" customHeight="1" x14ac:dyDescent="0.25">
      <c r="A16" s="157"/>
      <c r="B16" s="17"/>
      <c r="C16" s="9">
        <v>4</v>
      </c>
      <c r="D16" s="157"/>
      <c r="E16" s="79" t="s">
        <v>31</v>
      </c>
      <c r="F16" s="132">
        <v>0</v>
      </c>
      <c r="G16" s="11">
        <v>246015.07267942562</v>
      </c>
      <c r="H16" s="12">
        <f t="shared" si="0"/>
        <v>-246015.07267942562</v>
      </c>
      <c r="I16" s="124" t="e">
        <f t="shared" si="1"/>
        <v>#DIV/0!</v>
      </c>
      <c r="J16" s="13">
        <v>226.42</v>
      </c>
      <c r="K16" s="18">
        <v>10868273.556075543</v>
      </c>
      <c r="L16" s="12">
        <f t="shared" si="2"/>
        <v>-198014.57115095842</v>
      </c>
      <c r="M16" s="14">
        <f t="shared" si="3"/>
        <v>-54.886231315724764</v>
      </c>
      <c r="N16" s="15" t="str">
        <f t="shared" si="4"/>
        <v>ไม่คุ้มทุน</v>
      </c>
    </row>
    <row r="17" spans="1:14" ht="20.25" customHeight="1" x14ac:dyDescent="0.25">
      <c r="A17" s="157"/>
      <c r="B17" s="19"/>
      <c r="C17" s="9">
        <v>5</v>
      </c>
      <c r="D17" s="157"/>
      <c r="E17" s="72" t="s">
        <v>32</v>
      </c>
      <c r="F17" s="132">
        <v>0</v>
      </c>
      <c r="G17" s="18">
        <f>48000.5015284672-48000.5015284672</f>
        <v>0</v>
      </c>
      <c r="H17" s="18"/>
      <c r="I17" s="18"/>
      <c r="J17" s="18">
        <f>0.75-0.75</f>
        <v>0</v>
      </c>
      <c r="K17" s="18">
        <v>0</v>
      </c>
      <c r="L17" s="12" t="e">
        <f t="shared" ref="L17" si="5">H17+K17/J17</f>
        <v>#DIV/0!</v>
      </c>
      <c r="M17" s="14" t="e">
        <f t="shared" ref="M17" si="6">K17/L17</f>
        <v>#DIV/0!</v>
      </c>
      <c r="N17" s="15" t="e">
        <f t="shared" ref="N17" si="7">IF(M17&lt;0,"ไม่คุ้มทุน",IF(J17&gt;M17,"คุ้มทุน","ไม่คุ้มทุน"))</f>
        <v>#DIV/0!</v>
      </c>
    </row>
    <row r="18" spans="1:14" ht="20.25" customHeight="1" x14ac:dyDescent="0.25">
      <c r="A18" s="157"/>
      <c r="B18" s="19"/>
      <c r="C18" s="9">
        <v>6</v>
      </c>
      <c r="D18" s="157"/>
      <c r="E18" s="72" t="s">
        <v>33</v>
      </c>
      <c r="F18" s="132">
        <v>0</v>
      </c>
      <c r="G18" s="13">
        <f>260155.303923677+48000.5015284672</f>
        <v>308155.80545214424</v>
      </c>
      <c r="H18" s="12">
        <f>F18-G18</f>
        <v>-308155.80545214424</v>
      </c>
      <c r="I18" s="124" t="e">
        <f>H18/F18*100</f>
        <v>#DIV/0!</v>
      </c>
      <c r="J18" s="13">
        <f>1.67+0.75</f>
        <v>2.42</v>
      </c>
      <c r="K18" s="13">
        <v>80160.837552540223</v>
      </c>
      <c r="L18" s="12">
        <f t="shared" ref="L18:L19" si="8">H18+K18/J18</f>
        <v>-275031.49241390446</v>
      </c>
      <c r="M18" s="14">
        <f t="shared" ref="M18:M19" si="9">K18/L18</f>
        <v>-0.29146057729237562</v>
      </c>
      <c r="N18" s="15" t="str">
        <f t="shared" ref="N18:N19" si="10">IF(M18&lt;0,"ไม่คุ้มทุน",IF(J18&gt;M18,"คุ้มทุน","ไม่คุ้มทุน"))</f>
        <v>ไม่คุ้มทุน</v>
      </c>
    </row>
    <row r="19" spans="1:14" ht="20.25" customHeight="1" x14ac:dyDescent="0.5">
      <c r="A19" s="156"/>
      <c r="B19" s="20"/>
      <c r="C19" s="9">
        <v>7</v>
      </c>
      <c r="D19" s="156" t="s">
        <v>34</v>
      </c>
      <c r="E19" s="96" t="s">
        <v>35</v>
      </c>
      <c r="F19" s="132">
        <v>0</v>
      </c>
      <c r="G19" s="18">
        <v>99288.26441836216</v>
      </c>
      <c r="H19" s="12">
        <f t="shared" ref="H19:H22" si="11">F19-G19</f>
        <v>-99288.26441836216</v>
      </c>
      <c r="I19" s="124" t="e">
        <f t="shared" ref="I19:I22" si="12">SUM(H19)/F19*100</f>
        <v>#DIV/0!</v>
      </c>
      <c r="J19" s="18">
        <v>333.44</v>
      </c>
      <c r="K19" s="18">
        <v>16005287.229652105</v>
      </c>
      <c r="L19" s="12">
        <f t="shared" si="8"/>
        <v>-51287.762889894955</v>
      </c>
      <c r="M19" s="14">
        <f t="shared" si="9"/>
        <v>-312.06834394419587</v>
      </c>
      <c r="N19" s="15" t="str">
        <f t="shared" si="10"/>
        <v>ไม่คุ้มทุน</v>
      </c>
    </row>
    <row r="20" spans="1:14" ht="20.25" customHeight="1" x14ac:dyDescent="0.5">
      <c r="A20" s="157"/>
      <c r="B20" s="51"/>
      <c r="C20" s="9">
        <v>8</v>
      </c>
      <c r="D20" s="157"/>
      <c r="E20" s="97" t="s">
        <v>202</v>
      </c>
      <c r="F20" s="132">
        <v>0</v>
      </c>
      <c r="G20" s="18">
        <v>1052463.6581148831</v>
      </c>
      <c r="H20" s="12"/>
      <c r="I20" s="124"/>
      <c r="J20" s="18">
        <v>15.03</v>
      </c>
      <c r="K20" s="18">
        <v>721447.53797286202</v>
      </c>
      <c r="L20" s="12">
        <f t="shared" ref="L20" si="13">H20+K20/J20</f>
        <v>48000.501528467204</v>
      </c>
      <c r="M20" s="14">
        <f t="shared" ref="M20" si="14">K20/L20</f>
        <v>15.03</v>
      </c>
      <c r="N20" s="15" t="str">
        <f t="shared" ref="N20" si="15">IF(M20&lt;0,"ไม่คุ้มทุน",IF(J20&gt;M20,"คุ้มทุน","ไม่คุ้มทุน"))</f>
        <v>ไม่คุ้มทุน</v>
      </c>
    </row>
    <row r="21" spans="1:14" ht="20.25" customHeight="1" x14ac:dyDescent="0.5">
      <c r="A21" s="157"/>
      <c r="B21" s="52"/>
      <c r="C21" s="9">
        <v>9</v>
      </c>
      <c r="D21" s="157"/>
      <c r="E21" s="96" t="s">
        <v>201</v>
      </c>
      <c r="F21" s="132">
        <v>0</v>
      </c>
      <c r="G21" s="18">
        <v>2180691.0311082304</v>
      </c>
      <c r="H21" s="12">
        <f>F21-G21</f>
        <v>-2180691.0311082304</v>
      </c>
      <c r="I21" s="124" t="e">
        <f>SUM(H21)/F21*100</f>
        <v>#DIV/0!</v>
      </c>
      <c r="J21" s="18">
        <v>7.92</v>
      </c>
      <c r="K21" s="18">
        <v>380163.97210546024</v>
      </c>
      <c r="L21" s="12">
        <f t="shared" ref="L21:L24" si="16">H21+K21/J21</f>
        <v>-2132690.5295797633</v>
      </c>
      <c r="M21" s="14">
        <f t="shared" ref="M21:M24" si="17">K21/L21</f>
        <v>-0.17825557287037316</v>
      </c>
      <c r="N21" s="15" t="str">
        <f t="shared" ref="N21:N24" si="18">IF(M21&lt;0,"ไม่คุ้มทุน",IF(J21&gt;M21,"คุ้มทุน","ไม่คุ้มทุน"))</f>
        <v>ไม่คุ้มทุน</v>
      </c>
    </row>
    <row r="22" spans="1:14" ht="20.25" customHeight="1" x14ac:dyDescent="0.25">
      <c r="A22" s="158"/>
      <c r="B22" s="21"/>
      <c r="C22" s="9">
        <v>10</v>
      </c>
      <c r="D22" s="158"/>
      <c r="E22" s="80" t="s">
        <v>200</v>
      </c>
      <c r="F22" s="132">
        <v>0</v>
      </c>
      <c r="G22" s="13">
        <v>56429.811873294791</v>
      </c>
      <c r="H22" s="12">
        <f t="shared" si="11"/>
        <v>-56429.811873294791</v>
      </c>
      <c r="I22" s="124" t="e">
        <f t="shared" si="12"/>
        <v>#DIV/0!</v>
      </c>
      <c r="J22" s="13">
        <v>14.5</v>
      </c>
      <c r="K22" s="13">
        <v>696007.27216277446</v>
      </c>
      <c r="L22" s="12">
        <f t="shared" si="16"/>
        <v>-8429.310344827587</v>
      </c>
      <c r="M22" s="14">
        <f t="shared" si="17"/>
        <v>-82.569895245328112</v>
      </c>
      <c r="N22" s="15" t="str">
        <f t="shared" si="18"/>
        <v>ไม่คุ้มทุน</v>
      </c>
    </row>
    <row r="23" spans="1:14" ht="20.25" customHeight="1" x14ac:dyDescent="0.25">
      <c r="A23" s="103"/>
      <c r="B23" s="17"/>
      <c r="C23" s="9">
        <v>11</v>
      </c>
      <c r="D23" s="67" t="s">
        <v>36</v>
      </c>
      <c r="E23" s="79" t="s">
        <v>37</v>
      </c>
      <c r="F23" s="132">
        <v>0</v>
      </c>
      <c r="G23" s="137">
        <v>101286.25348232823</v>
      </c>
      <c r="H23" s="12">
        <f t="shared" ref="H23:H24" si="19">F23-G23</f>
        <v>-101286.25348232823</v>
      </c>
      <c r="I23" s="124" t="e">
        <f t="shared" ref="I23:I24" si="20">H23/F23*100</f>
        <v>#DIV/0!</v>
      </c>
      <c r="J23" s="141">
        <v>610.33000000000004</v>
      </c>
      <c r="K23" s="22">
        <v>29296146.097869392</v>
      </c>
      <c r="L23" s="12">
        <f t="shared" si="16"/>
        <v>-53285.751953861029</v>
      </c>
      <c r="M23" s="14">
        <f t="shared" si="17"/>
        <v>-549.79323784782628</v>
      </c>
      <c r="N23" s="15" t="str">
        <f t="shared" si="18"/>
        <v>ไม่คุ้มทุน</v>
      </c>
    </row>
    <row r="24" spans="1:14" ht="20.25" customHeight="1" x14ac:dyDescent="0.25">
      <c r="A24" s="103"/>
      <c r="B24" s="17"/>
      <c r="C24" s="9">
        <v>12</v>
      </c>
      <c r="D24" s="156" t="s">
        <v>38</v>
      </c>
      <c r="E24" s="79" t="s">
        <v>39</v>
      </c>
      <c r="F24" s="132">
        <v>0</v>
      </c>
      <c r="G24" s="11">
        <v>90457.834331155813</v>
      </c>
      <c r="H24" s="12">
        <f t="shared" si="19"/>
        <v>-90457.834331155813</v>
      </c>
      <c r="I24" s="124" t="e">
        <f t="shared" si="20"/>
        <v>#DIV/0!</v>
      </c>
      <c r="J24" s="18">
        <v>226.14</v>
      </c>
      <c r="K24" s="18">
        <v>10854833.415647574</v>
      </c>
      <c r="L24" s="12">
        <f t="shared" si="16"/>
        <v>-42457.332802688608</v>
      </c>
      <c r="M24" s="14">
        <f t="shared" si="17"/>
        <v>-255.66451538755615</v>
      </c>
      <c r="N24" s="15" t="str">
        <f t="shared" si="18"/>
        <v>ไม่คุ้มทุน</v>
      </c>
    </row>
    <row r="25" spans="1:14" ht="20.25" customHeight="1" x14ac:dyDescent="0.5">
      <c r="A25" s="104"/>
      <c r="B25" s="23"/>
      <c r="C25" s="9">
        <v>13</v>
      </c>
      <c r="D25" s="157"/>
      <c r="E25" s="98" t="s">
        <v>40</v>
      </c>
      <c r="F25" s="132">
        <v>0</v>
      </c>
      <c r="G25" s="11" t="e">
        <v>#DIV/0!</v>
      </c>
      <c r="H25" s="12" t="e">
        <f t="shared" ref="H25:H26" si="21">F25-G25</f>
        <v>#DIV/0!</v>
      </c>
      <c r="I25" s="124" t="e">
        <f t="shared" ref="I25:I26" si="22">H25/F25*100</f>
        <v>#DIV/0!</v>
      </c>
      <c r="J25" s="18">
        <v>0</v>
      </c>
      <c r="K25" s="18">
        <v>0</v>
      </c>
      <c r="L25" s="12" t="e">
        <f t="shared" ref="L25:L26" si="23">H25+K25/J25</f>
        <v>#DIV/0!</v>
      </c>
      <c r="M25" s="14" t="e">
        <f t="shared" ref="M25:M26" si="24">K25/L25</f>
        <v>#DIV/0!</v>
      </c>
      <c r="N25" s="15" t="e">
        <f t="shared" ref="N25:N26" si="25">IF(M25&lt;0,"ไม่คุ้มทุน",IF(J25&gt;M25,"คุ้มทุน","ไม่คุ้มทุน"))</f>
        <v>#DIV/0!</v>
      </c>
    </row>
    <row r="26" spans="1:14" ht="20.25" customHeight="1" x14ac:dyDescent="0.5">
      <c r="A26" s="105"/>
      <c r="B26" s="23"/>
      <c r="C26" s="9">
        <v>14</v>
      </c>
      <c r="D26" s="158"/>
      <c r="E26" s="98" t="s">
        <v>41</v>
      </c>
      <c r="F26" s="132">
        <v>0</v>
      </c>
      <c r="G26" s="11">
        <v>877128.41517268145</v>
      </c>
      <c r="H26" s="12">
        <f t="shared" si="21"/>
        <v>-877128.41517268145</v>
      </c>
      <c r="I26" s="124" t="e">
        <f t="shared" si="22"/>
        <v>#DIV/0!</v>
      </c>
      <c r="J26" s="18">
        <v>11.58</v>
      </c>
      <c r="K26" s="18">
        <v>555845.80769965018</v>
      </c>
      <c r="L26" s="12">
        <f t="shared" si="23"/>
        <v>-829127.91364421428</v>
      </c>
      <c r="M26" s="14">
        <f t="shared" si="24"/>
        <v>-0.67039813586371222</v>
      </c>
      <c r="N26" s="15" t="str">
        <f t="shared" si="25"/>
        <v>ไม่คุ้มทุน</v>
      </c>
    </row>
    <row r="27" spans="1:14" ht="20.25" customHeight="1" x14ac:dyDescent="0.25">
      <c r="A27" s="183"/>
      <c r="B27" s="62"/>
      <c r="C27" s="9">
        <v>15</v>
      </c>
      <c r="D27" s="156" t="s">
        <v>42</v>
      </c>
      <c r="E27" s="72" t="s">
        <v>43</v>
      </c>
      <c r="F27" s="132">
        <v>0</v>
      </c>
      <c r="G27" s="11">
        <v>312837.13539291959</v>
      </c>
      <c r="H27" s="12">
        <f t="shared" ref="H27:H31" si="26">F27-G27</f>
        <v>-312837.13539291959</v>
      </c>
      <c r="I27" s="124" t="e">
        <f t="shared" ref="I27:I30" si="27">H27/F27*100</f>
        <v>#DIV/0!</v>
      </c>
      <c r="J27" s="13">
        <v>22.28</v>
      </c>
      <c r="K27" s="13">
        <v>1069451.1740542494</v>
      </c>
      <c r="L27" s="12">
        <f t="shared" ref="L27:L31" si="28">H27+K27/J27</f>
        <v>-264836.63386445236</v>
      </c>
      <c r="M27" s="14">
        <f t="shared" ref="M27:M30" si="29">K27/L27</f>
        <v>-4.0381542328528903</v>
      </c>
      <c r="N27" s="15" t="str">
        <f t="shared" ref="N27:N31" si="30">IF(M27&lt;0,"ไม่คุ้มทุน",IF(J27&gt;M27,"คุ้มทุน","ไม่คุ้มทุน"))</f>
        <v>ไม่คุ้มทุน</v>
      </c>
    </row>
    <row r="28" spans="1:14" ht="20.25" customHeight="1" x14ac:dyDescent="0.25">
      <c r="A28" s="184"/>
      <c r="B28" s="62"/>
      <c r="C28" s="9">
        <v>17</v>
      </c>
      <c r="D28" s="157"/>
      <c r="E28" s="72" t="s">
        <v>44</v>
      </c>
      <c r="F28" s="132">
        <v>0</v>
      </c>
      <c r="G28" s="11">
        <v>142966.1280986265</v>
      </c>
      <c r="H28" s="12">
        <f t="shared" si="26"/>
        <v>-142966.1280986265</v>
      </c>
      <c r="I28" s="124" t="e">
        <f t="shared" si="27"/>
        <v>#DIV/0!</v>
      </c>
      <c r="J28" s="13">
        <v>65.28</v>
      </c>
      <c r="K28" s="13">
        <v>3133472.7397783389</v>
      </c>
      <c r="L28" s="12">
        <f t="shared" si="28"/>
        <v>-94965.626570159307</v>
      </c>
      <c r="M28" s="14">
        <f t="shared" si="29"/>
        <v>-32.995862323546845</v>
      </c>
      <c r="N28" s="15" t="str">
        <f t="shared" si="30"/>
        <v>ไม่คุ้มทุน</v>
      </c>
    </row>
    <row r="29" spans="1:14" ht="20.25" customHeight="1" x14ac:dyDescent="0.25">
      <c r="A29" s="184"/>
      <c r="B29" s="62"/>
      <c r="C29" s="9">
        <v>18</v>
      </c>
      <c r="D29" s="157"/>
      <c r="E29" s="72" t="s">
        <v>45</v>
      </c>
      <c r="F29" s="132">
        <v>0</v>
      </c>
      <c r="G29" s="11">
        <v>205925.90490346722</v>
      </c>
      <c r="H29" s="12">
        <f t="shared" si="26"/>
        <v>-205925.90490346722</v>
      </c>
      <c r="I29" s="124" t="e">
        <f t="shared" si="27"/>
        <v>#DIV/0!</v>
      </c>
      <c r="J29" s="13">
        <v>60</v>
      </c>
      <c r="K29" s="13">
        <v>2880030.0917080324</v>
      </c>
      <c r="L29" s="12">
        <f t="shared" si="28"/>
        <v>-157925.40337500002</v>
      </c>
      <c r="M29" s="14">
        <f t="shared" si="29"/>
        <v>-18.236648633844478</v>
      </c>
      <c r="N29" s="15" t="str">
        <f t="shared" si="30"/>
        <v>ไม่คุ้มทุน</v>
      </c>
    </row>
    <row r="30" spans="1:14" ht="20.25" customHeight="1" x14ac:dyDescent="0.25">
      <c r="A30" s="184"/>
      <c r="B30" s="62"/>
      <c r="C30" s="9">
        <v>19</v>
      </c>
      <c r="D30" s="157"/>
      <c r="E30" s="72" t="s">
        <v>46</v>
      </c>
      <c r="F30" s="132">
        <v>0</v>
      </c>
      <c r="G30" s="11">
        <v>84049.936556715795</v>
      </c>
      <c r="H30" s="12">
        <f t="shared" si="26"/>
        <v>-84049.936556715795</v>
      </c>
      <c r="I30" s="124" t="e">
        <f t="shared" si="27"/>
        <v>#DIV/0!</v>
      </c>
      <c r="J30" s="13">
        <v>7.08</v>
      </c>
      <c r="K30" s="13">
        <v>339843.5508215478</v>
      </c>
      <c r="L30" s="12">
        <f t="shared" si="28"/>
        <v>-36049.43502824859</v>
      </c>
      <c r="M30" s="14">
        <f t="shared" si="29"/>
        <v>-9.4271533119796196</v>
      </c>
      <c r="N30" s="15" t="str">
        <f t="shared" si="30"/>
        <v>ไม่คุ้มทุน</v>
      </c>
    </row>
    <row r="31" spans="1:14" ht="20.25" customHeight="1" x14ac:dyDescent="0.25">
      <c r="A31" s="55"/>
      <c r="B31" s="56"/>
      <c r="C31" s="9">
        <v>20</v>
      </c>
      <c r="D31" s="156" t="s">
        <v>47</v>
      </c>
      <c r="E31" s="99" t="s">
        <v>48</v>
      </c>
      <c r="F31" s="132">
        <v>0</v>
      </c>
      <c r="G31" s="22">
        <v>234766.48946827828</v>
      </c>
      <c r="H31" s="12">
        <f t="shared" si="26"/>
        <v>-234766.48946827828</v>
      </c>
      <c r="I31" s="124" t="e">
        <f t="shared" ref="I31" si="31">SUM(H31)/F31*100</f>
        <v>#DIV/0!</v>
      </c>
      <c r="J31" s="22">
        <v>803.47</v>
      </c>
      <c r="K31" s="22">
        <v>38566962.963077545</v>
      </c>
      <c r="L31" s="12">
        <f t="shared" si="28"/>
        <v>-186765.98793981108</v>
      </c>
      <c r="M31" s="14">
        <f t="shared" ref="M31" si="32">SUM(K31)/L31</f>
        <v>-206.4988566093013</v>
      </c>
      <c r="N31" s="15" t="str">
        <f t="shared" si="30"/>
        <v>ไม่คุ้มทุน</v>
      </c>
    </row>
    <row r="32" spans="1:14" ht="20.25" customHeight="1" x14ac:dyDescent="0.5">
      <c r="A32" s="55"/>
      <c r="B32" s="57"/>
      <c r="C32" s="9">
        <v>21</v>
      </c>
      <c r="D32" s="157"/>
      <c r="E32" s="88" t="s">
        <v>49</v>
      </c>
      <c r="F32" s="132">
        <v>0</v>
      </c>
      <c r="G32" s="22">
        <v>48000.501528467204</v>
      </c>
      <c r="H32" s="12">
        <f t="shared" ref="H32:H33" si="33">F32-G32</f>
        <v>-48000.501528467204</v>
      </c>
      <c r="I32" s="124" t="e">
        <f t="shared" ref="I32:I33" si="34">SUM(H32)/F32*100</f>
        <v>#DIV/0!</v>
      </c>
      <c r="J32" s="22">
        <v>3</v>
      </c>
      <c r="K32" s="22">
        <v>144001.50458540162</v>
      </c>
      <c r="L32" s="12">
        <f t="shared" ref="L32:L33" si="35">H32+K32/J32</f>
        <v>0</v>
      </c>
      <c r="M32" s="14" t="e">
        <f t="shared" ref="M32:M33" si="36">SUM(K32)/L32</f>
        <v>#DIV/0!</v>
      </c>
      <c r="N32" s="15" t="e">
        <f t="shared" ref="N32:N33" si="37">IF(M32&lt;0,"ไม่คุ้มทุน",IF(J32&gt;M32,"คุ้มทุน","ไม่คุ้มทุน"))</f>
        <v>#DIV/0!</v>
      </c>
    </row>
    <row r="33" spans="1:14" ht="20.25" customHeight="1" x14ac:dyDescent="0.5">
      <c r="A33" s="55"/>
      <c r="B33" s="57"/>
      <c r="C33" s="9">
        <v>22</v>
      </c>
      <c r="D33" s="158"/>
      <c r="E33" s="88" t="s">
        <v>50</v>
      </c>
      <c r="F33" s="132">
        <v>0</v>
      </c>
      <c r="G33" s="22">
        <v>48000.501528467204</v>
      </c>
      <c r="H33" s="12">
        <f t="shared" si="33"/>
        <v>-48000.501528467204</v>
      </c>
      <c r="I33" s="124" t="e">
        <f t="shared" si="34"/>
        <v>#DIV/0!</v>
      </c>
      <c r="J33" s="22">
        <v>1.17</v>
      </c>
      <c r="K33" s="22">
        <v>56160.586788306624</v>
      </c>
      <c r="L33" s="12">
        <f t="shared" si="35"/>
        <v>0</v>
      </c>
      <c r="M33" s="14" t="e">
        <f t="shared" si="36"/>
        <v>#DIV/0!</v>
      </c>
      <c r="N33" s="15" t="e">
        <f t="shared" si="37"/>
        <v>#DIV/0!</v>
      </c>
    </row>
    <row r="34" spans="1:14" ht="20.25" customHeight="1" x14ac:dyDescent="0.25">
      <c r="A34" s="103"/>
      <c r="B34" s="24"/>
      <c r="C34" s="9">
        <v>23</v>
      </c>
      <c r="D34" s="156" t="s">
        <v>51</v>
      </c>
      <c r="E34" s="81" t="s">
        <v>52</v>
      </c>
      <c r="F34" s="132">
        <v>0</v>
      </c>
      <c r="G34" s="13">
        <v>203979.51252345301</v>
      </c>
      <c r="H34" s="12">
        <f t="shared" ref="H34:H35" si="38">F34-G34</f>
        <v>-203979.51252345301</v>
      </c>
      <c r="I34" s="124" t="e">
        <f t="shared" ref="I34:I35" si="39">SUM(H34)/F34*100</f>
        <v>#DIV/0!</v>
      </c>
      <c r="J34" s="13">
        <v>165.53</v>
      </c>
      <c r="K34" s="13">
        <v>7945523.018007176</v>
      </c>
      <c r="L34" s="12">
        <f t="shared" ref="L34:L35" si="40">H34+K34/J34</f>
        <v>-155979.01099498582</v>
      </c>
      <c r="M34" s="14">
        <f t="shared" ref="M34:M35" si="41">SUM(K34)/L34</f>
        <v>-50.939693535193634</v>
      </c>
      <c r="N34" s="15" t="str">
        <f t="shared" ref="N34:N35" si="42">IF(M34&lt;0,"ไม่คุ้มทุน",IF(J34&gt;M34,"คุ้มทุน","ไม่คุ้มทุน"))</f>
        <v>ไม่คุ้มทุน</v>
      </c>
    </row>
    <row r="35" spans="1:14" ht="20.25" customHeight="1" x14ac:dyDescent="0.25">
      <c r="A35" s="105"/>
      <c r="B35" s="24"/>
      <c r="C35" s="9">
        <v>24</v>
      </c>
      <c r="D35" s="158"/>
      <c r="E35" s="81" t="s">
        <v>53</v>
      </c>
      <c r="F35" s="132">
        <v>0</v>
      </c>
      <c r="G35" s="13">
        <v>61513.199356954508</v>
      </c>
      <c r="H35" s="12">
        <f t="shared" si="38"/>
        <v>-61513.199356954508</v>
      </c>
      <c r="I35" s="124" t="e">
        <f t="shared" si="39"/>
        <v>#DIV/0!</v>
      </c>
      <c r="J35" s="25">
        <v>27.17</v>
      </c>
      <c r="K35" s="25">
        <v>1304173.626528454</v>
      </c>
      <c r="L35" s="12">
        <f t="shared" si="40"/>
        <v>-13512.697828487304</v>
      </c>
      <c r="M35" s="155">
        <f t="shared" si="41"/>
        <v>-96.514674055613909</v>
      </c>
      <c r="N35" s="15" t="str">
        <f t="shared" si="42"/>
        <v>ไม่คุ้มทุน</v>
      </c>
    </row>
    <row r="36" spans="1:14" ht="20.25" customHeight="1" x14ac:dyDescent="0.25">
      <c r="A36" s="26"/>
      <c r="B36" s="27"/>
      <c r="C36" s="9">
        <v>25</v>
      </c>
      <c r="D36" s="177" t="s">
        <v>54</v>
      </c>
      <c r="E36" s="82" t="s">
        <v>55</v>
      </c>
      <c r="F36" s="132">
        <v>0</v>
      </c>
      <c r="G36" s="11">
        <v>114882.56225787615</v>
      </c>
      <c r="H36" s="12">
        <f t="shared" ref="H36:H40" si="43">F36-G36</f>
        <v>-114882.56225787615</v>
      </c>
      <c r="I36" s="124" t="e">
        <f t="shared" ref="I36:I40" si="44">H36/F36*100</f>
        <v>#DIV/0!</v>
      </c>
      <c r="J36" s="13">
        <v>106.04331966824965</v>
      </c>
      <c r="K36" s="13">
        <v>5090132.5278195534</v>
      </c>
      <c r="L36" s="12">
        <f t="shared" ref="L36:L40" si="45">H36+K36/J36</f>
        <v>-66882.060729408957</v>
      </c>
      <c r="M36" s="14">
        <f t="shared" ref="M36:M40" si="46">K36/L36</f>
        <v>-76.106095899365016</v>
      </c>
      <c r="N36" s="15" t="str">
        <f t="shared" ref="N36:N40" si="47">IF(M36&lt;0,"ไม่คุ้มทุน",IF(J36&gt;M36,"คุ้มทุน","ไม่คุ้มทุน"))</f>
        <v>ไม่คุ้มทุน</v>
      </c>
    </row>
    <row r="37" spans="1:14" ht="20.25" customHeight="1" x14ac:dyDescent="0.25">
      <c r="A37" s="28"/>
      <c r="B37" s="29"/>
      <c r="C37" s="9">
        <v>26</v>
      </c>
      <c r="D37" s="178"/>
      <c r="E37" s="83" t="s">
        <v>56</v>
      </c>
      <c r="F37" s="132">
        <v>0</v>
      </c>
      <c r="G37" s="11">
        <v>119522.25660957932</v>
      </c>
      <c r="H37" s="12">
        <f t="shared" si="43"/>
        <v>-119522.25660957932</v>
      </c>
      <c r="I37" s="124" t="e">
        <f t="shared" si="44"/>
        <v>#DIV/0!</v>
      </c>
      <c r="J37" s="13">
        <v>99.926123986957279</v>
      </c>
      <c r="K37" s="13">
        <v>4796504.0671697464</v>
      </c>
      <c r="L37" s="12">
        <f t="shared" si="45"/>
        <v>-71521.755081112118</v>
      </c>
      <c r="M37" s="14">
        <f t="shared" si="46"/>
        <v>-67.063567745647163</v>
      </c>
      <c r="N37" s="15" t="str">
        <f t="shared" si="47"/>
        <v>ไม่คุ้มทุน</v>
      </c>
    </row>
    <row r="38" spans="1:14" ht="20.25" customHeight="1" x14ac:dyDescent="0.25">
      <c r="A38" s="28"/>
      <c r="B38" s="29"/>
      <c r="C38" s="9">
        <v>27</v>
      </c>
      <c r="D38" s="178"/>
      <c r="E38" s="83" t="s">
        <v>57</v>
      </c>
      <c r="F38" s="132">
        <v>0</v>
      </c>
      <c r="G38" s="11">
        <v>78503.36263221431</v>
      </c>
      <c r="H38" s="12">
        <f t="shared" si="43"/>
        <v>-78503.36263221431</v>
      </c>
      <c r="I38" s="124" t="e">
        <f t="shared" si="44"/>
        <v>#DIV/0!</v>
      </c>
      <c r="J38" s="13">
        <v>262.72523710949656</v>
      </c>
      <c r="K38" s="13">
        <v>12610943.145441299</v>
      </c>
      <c r="L38" s="12">
        <f t="shared" si="45"/>
        <v>-30502.861103747106</v>
      </c>
      <c r="M38" s="14">
        <f t="shared" si="46"/>
        <v>-413.43476280958168</v>
      </c>
      <c r="N38" s="15" t="str">
        <f t="shared" si="47"/>
        <v>ไม่คุ้มทุน</v>
      </c>
    </row>
    <row r="39" spans="1:14" ht="20.25" customHeight="1" x14ac:dyDescent="0.25">
      <c r="A39" s="28"/>
      <c r="B39" s="29"/>
      <c r="C39" s="9">
        <v>28</v>
      </c>
      <c r="D39" s="178"/>
      <c r="E39" s="83" t="s">
        <v>58</v>
      </c>
      <c r="F39" s="132">
        <v>0</v>
      </c>
      <c r="G39" s="11">
        <v>78794.564161271337</v>
      </c>
      <c r="H39" s="12">
        <f t="shared" si="43"/>
        <v>-78794.564161271337</v>
      </c>
      <c r="I39" s="124" t="e">
        <f t="shared" si="44"/>
        <v>#DIV/0!</v>
      </c>
      <c r="J39" s="13">
        <v>233.08112188984049</v>
      </c>
      <c r="K39" s="13">
        <v>11188010.74753014</v>
      </c>
      <c r="L39" s="12">
        <f t="shared" si="45"/>
        <v>-30794.062632804133</v>
      </c>
      <c r="M39" s="14">
        <f t="shared" si="46"/>
        <v>-363.31713944141416</v>
      </c>
      <c r="N39" s="15" t="str">
        <f t="shared" si="47"/>
        <v>ไม่คุ้มทุน</v>
      </c>
    </row>
    <row r="40" spans="1:14" ht="20.25" customHeight="1" x14ac:dyDescent="0.25">
      <c r="A40" s="28"/>
      <c r="B40" s="29"/>
      <c r="C40" s="9">
        <v>29</v>
      </c>
      <c r="D40" s="178"/>
      <c r="E40" s="93" t="s">
        <v>59</v>
      </c>
      <c r="F40" s="132">
        <v>0</v>
      </c>
      <c r="G40" s="11">
        <v>171153.22454640325</v>
      </c>
      <c r="H40" s="12">
        <f t="shared" si="43"/>
        <v>-171153.22454640325</v>
      </c>
      <c r="I40" s="124" t="e">
        <f t="shared" si="44"/>
        <v>#DIV/0!</v>
      </c>
      <c r="J40" s="13">
        <v>58.414197345456017</v>
      </c>
      <c r="K40" s="13">
        <v>2803910.7689647465</v>
      </c>
      <c r="L40" s="12">
        <f t="shared" si="45"/>
        <v>-123152.72301793605</v>
      </c>
      <c r="M40" s="14">
        <f t="shared" si="46"/>
        <v>-22.767752918921516</v>
      </c>
      <c r="N40" s="15" t="str">
        <f t="shared" si="47"/>
        <v>ไม่คุ้มทุน</v>
      </c>
    </row>
    <row r="41" spans="1:14" ht="20.25" customHeight="1" x14ac:dyDescent="0.25">
      <c r="A41" s="30"/>
      <c r="B41" s="31"/>
      <c r="C41" s="9">
        <v>30</v>
      </c>
      <c r="D41" s="178"/>
      <c r="E41" s="71" t="s">
        <v>60</v>
      </c>
      <c r="F41" s="132">
        <v>0</v>
      </c>
      <c r="G41" s="11" t="e">
        <v>#DIV/0!</v>
      </c>
      <c r="H41" s="12" t="e">
        <f t="shared" ref="H41" si="48">F41-G41</f>
        <v>#DIV/0!</v>
      </c>
      <c r="I41" s="124" t="e">
        <f t="shared" ref="I41" si="49">H41/F41*100</f>
        <v>#DIV/0!</v>
      </c>
      <c r="J41" s="18">
        <v>0</v>
      </c>
      <c r="K41" s="18">
        <v>0</v>
      </c>
      <c r="L41" s="12" t="e">
        <f t="shared" ref="L41" si="50">H41+K41/J41</f>
        <v>#DIV/0!</v>
      </c>
      <c r="M41" s="14" t="e">
        <f t="shared" ref="M41" si="51">K41/L41</f>
        <v>#DIV/0!</v>
      </c>
      <c r="N41" s="15" t="e">
        <f t="shared" ref="N41" si="52">IF(M41&lt;0,"ไม่คุ้มทุน",IF(J41&gt;M41,"คุ้มทุน","ไม่คุ้มทุน"))</f>
        <v>#DIV/0!</v>
      </c>
    </row>
    <row r="42" spans="1:14" ht="20.25" customHeight="1" x14ac:dyDescent="0.25">
      <c r="A42" s="28"/>
      <c r="B42" s="32"/>
      <c r="C42" s="9">
        <v>31</v>
      </c>
      <c r="D42" s="178"/>
      <c r="E42" s="71" t="s">
        <v>61</v>
      </c>
      <c r="F42" s="132">
        <v>0</v>
      </c>
      <c r="G42" s="11">
        <v>64099.396265309304</v>
      </c>
      <c r="H42" s="12">
        <f t="shared" ref="H42:H44" si="53">F42-G42</f>
        <v>-64099.396265309304</v>
      </c>
      <c r="I42" s="124" t="e">
        <f t="shared" ref="I42:I44" si="54">H42/F42*100</f>
        <v>#DIV/0!</v>
      </c>
      <c r="J42" s="13">
        <v>19</v>
      </c>
      <c r="K42" s="13">
        <v>912009.52904087689</v>
      </c>
      <c r="L42" s="12">
        <f t="shared" ref="L42:L44" si="55">H42+K42/J42</f>
        <v>-16098.8947368421</v>
      </c>
      <c r="M42" s="14">
        <f t="shared" ref="M42:M44" si="56">K42/L42</f>
        <v>-56.650443645286757</v>
      </c>
      <c r="N42" s="15" t="str">
        <f t="shared" ref="N42:N44" si="57">IF(M42&lt;0,"ไม่คุ้มทุน",IF(J42&gt;M42,"คุ้มทุน","ไม่คุ้มทุน"))</f>
        <v>ไม่คุ้มทุน</v>
      </c>
    </row>
    <row r="43" spans="1:14" ht="20.25" customHeight="1" x14ac:dyDescent="0.5">
      <c r="A43" s="28"/>
      <c r="B43" s="33"/>
      <c r="C43" s="9">
        <v>32</v>
      </c>
      <c r="D43" s="178"/>
      <c r="E43" s="127" t="s">
        <v>62</v>
      </c>
      <c r="F43" s="132">
        <v>0</v>
      </c>
      <c r="G43" s="138">
        <v>53421.833059998731</v>
      </c>
      <c r="H43" s="12">
        <f t="shared" si="53"/>
        <v>-53421.833059998731</v>
      </c>
      <c r="I43" s="124" t="e">
        <f t="shared" si="54"/>
        <v>#DIV/0!</v>
      </c>
      <c r="J43" s="13">
        <v>55.5</v>
      </c>
      <c r="K43" s="13">
        <v>2664027.8348299298</v>
      </c>
      <c r="L43" s="12">
        <f t="shared" si="55"/>
        <v>-5421.3315315315267</v>
      </c>
      <c r="M43" s="14">
        <f t="shared" si="56"/>
        <v>-491.39732911286126</v>
      </c>
      <c r="N43" s="15" t="str">
        <f t="shared" si="57"/>
        <v>ไม่คุ้มทุน</v>
      </c>
    </row>
    <row r="44" spans="1:14" ht="20.25" customHeight="1" x14ac:dyDescent="0.25">
      <c r="A44" s="28"/>
      <c r="B44" s="35"/>
      <c r="C44" s="9">
        <v>33</v>
      </c>
      <c r="D44" s="178"/>
      <c r="E44" s="71" t="s">
        <v>63</v>
      </c>
      <c r="F44" s="132">
        <v>0</v>
      </c>
      <c r="G44" s="11">
        <v>60845.882792083765</v>
      </c>
      <c r="H44" s="12">
        <f t="shared" si="53"/>
        <v>-60845.882792083765</v>
      </c>
      <c r="I44" s="124" t="e">
        <f t="shared" si="54"/>
        <v>#DIV/0!</v>
      </c>
      <c r="J44" s="13">
        <v>114.75</v>
      </c>
      <c r="K44" s="13">
        <v>5508057.5503916116</v>
      </c>
      <c r="L44" s="12">
        <f t="shared" si="55"/>
        <v>-12845.38126361656</v>
      </c>
      <c r="M44" s="14">
        <f t="shared" si="56"/>
        <v>-428.79673536765404</v>
      </c>
      <c r="N44" s="15" t="str">
        <f t="shared" si="57"/>
        <v>ไม่คุ้มทุน</v>
      </c>
    </row>
    <row r="45" spans="1:14" ht="20.25" customHeight="1" x14ac:dyDescent="0.25">
      <c r="A45" s="28"/>
      <c r="B45" s="36"/>
      <c r="C45" s="9">
        <v>34</v>
      </c>
      <c r="D45" s="178"/>
      <c r="E45" s="71" t="s">
        <v>64</v>
      </c>
      <c r="F45" s="132">
        <v>0</v>
      </c>
      <c r="G45" s="11" t="e">
        <v>#DIV/0!</v>
      </c>
      <c r="H45" s="12" t="e">
        <f t="shared" ref="H45" si="58">F45-G45</f>
        <v>#DIV/0!</v>
      </c>
      <c r="I45" s="124" t="e">
        <f t="shared" ref="I45" si="59">H45/F45*100</f>
        <v>#DIV/0!</v>
      </c>
      <c r="J45" s="18">
        <v>0</v>
      </c>
      <c r="K45" s="18">
        <v>0</v>
      </c>
      <c r="L45" s="12" t="e">
        <f t="shared" ref="L45" si="60">H45+K45/J45</f>
        <v>#DIV/0!</v>
      </c>
      <c r="M45" s="14" t="e">
        <f t="shared" ref="M45" si="61">K45/L45</f>
        <v>#DIV/0!</v>
      </c>
      <c r="N45" s="15" t="e">
        <f t="shared" ref="N45" si="62">IF(M45&lt;0,"ไม่คุ้มทุน",IF(J45&gt;M45,"คุ้มทุน","ไม่คุ้มทุน"))</f>
        <v>#DIV/0!</v>
      </c>
    </row>
    <row r="46" spans="1:14" ht="20.25" customHeight="1" x14ac:dyDescent="0.25">
      <c r="A46" s="28"/>
      <c r="B46" s="37"/>
      <c r="C46" s="9">
        <v>35</v>
      </c>
      <c r="D46" s="178"/>
      <c r="E46" s="71" t="s">
        <v>65</v>
      </c>
      <c r="F46" s="132">
        <v>0</v>
      </c>
      <c r="G46" s="11">
        <v>79516.257844256674</v>
      </c>
      <c r="H46" s="12">
        <f t="shared" ref="H46:H84" si="63">F46-G46</f>
        <v>-79516.257844256674</v>
      </c>
      <c r="I46" s="124" t="e">
        <f t="shared" ref="I46:I84" si="64">H46/F46*100</f>
        <v>#DIV/0!</v>
      </c>
      <c r="J46" s="13">
        <v>19</v>
      </c>
      <c r="K46" s="13">
        <v>912009.52904087689</v>
      </c>
      <c r="L46" s="12">
        <f t="shared" ref="L46:L84" si="65">H46+K46/J46</f>
        <v>-31515.756315789469</v>
      </c>
      <c r="M46" s="14">
        <f t="shared" ref="M46:M84" si="66">K46/L46</f>
        <v>-28.938208555190471</v>
      </c>
      <c r="N46" s="15" t="str">
        <f t="shared" ref="N46:N84" si="67">IF(M46&lt;0,"ไม่คุ้มทุน",IF(J46&gt;M46,"คุ้มทุน","ไม่คุ้มทุน"))</f>
        <v>ไม่คุ้มทุน</v>
      </c>
    </row>
    <row r="47" spans="1:14" ht="20.25" customHeight="1" x14ac:dyDescent="0.25">
      <c r="A47" s="38"/>
      <c r="B47" s="35"/>
      <c r="C47" s="9">
        <v>36</v>
      </c>
      <c r="D47" s="179"/>
      <c r="E47" s="71" t="s">
        <v>66</v>
      </c>
      <c r="F47" s="132">
        <v>0</v>
      </c>
      <c r="G47" s="139">
        <v>58058.895467861148</v>
      </c>
      <c r="H47" s="12">
        <f t="shared" si="63"/>
        <v>-58058.895467861148</v>
      </c>
      <c r="I47" s="124" t="e">
        <f t="shared" si="64"/>
        <v>#DIV/0!</v>
      </c>
      <c r="J47" s="136">
        <v>33</v>
      </c>
      <c r="K47" s="136">
        <v>1584016.5504394178</v>
      </c>
      <c r="L47" s="12">
        <f t="shared" si="65"/>
        <v>-10058.393939393944</v>
      </c>
      <c r="M47" s="14">
        <f t="shared" si="66"/>
        <v>-157.48205528474867</v>
      </c>
      <c r="N47" s="15" t="str">
        <f t="shared" si="67"/>
        <v>ไม่คุ้มทุน</v>
      </c>
    </row>
    <row r="48" spans="1:14" ht="20.25" customHeight="1" x14ac:dyDescent="0.25">
      <c r="A48" s="158"/>
      <c r="B48" s="58"/>
      <c r="C48" s="9">
        <v>38</v>
      </c>
      <c r="D48" s="158" t="s">
        <v>67</v>
      </c>
      <c r="E48" s="72" t="s">
        <v>68</v>
      </c>
      <c r="F48" s="132">
        <v>0</v>
      </c>
      <c r="G48" s="11">
        <v>240050.23018759326</v>
      </c>
      <c r="H48" s="12">
        <f t="shared" si="63"/>
        <v>-240050.23018759326</v>
      </c>
      <c r="I48" s="124" t="e">
        <f t="shared" si="64"/>
        <v>#DIV/0!</v>
      </c>
      <c r="J48" s="13">
        <v>137.91999999999999</v>
      </c>
      <c r="K48" s="13">
        <v>6620229.1708061965</v>
      </c>
      <c r="L48" s="12">
        <f t="shared" si="65"/>
        <v>-192049.72865912606</v>
      </c>
      <c r="M48" s="14">
        <f t="shared" si="66"/>
        <v>-34.471432045377213</v>
      </c>
      <c r="N48" s="15" t="str">
        <f t="shared" si="67"/>
        <v>ไม่คุ้มทุน</v>
      </c>
    </row>
    <row r="49" spans="1:14" ht="20.25" customHeight="1" x14ac:dyDescent="0.25">
      <c r="A49" s="159"/>
      <c r="B49" s="19"/>
      <c r="C49" s="9">
        <v>39</v>
      </c>
      <c r="D49" s="159"/>
      <c r="E49" s="72" t="s">
        <v>69</v>
      </c>
      <c r="F49" s="132">
        <v>0</v>
      </c>
      <c r="G49" s="11">
        <v>592542.74753403023</v>
      </c>
      <c r="H49" s="12">
        <f t="shared" si="63"/>
        <v>-592542.74753403023</v>
      </c>
      <c r="I49" s="124" t="e">
        <f t="shared" si="64"/>
        <v>#DIV/0!</v>
      </c>
      <c r="J49" s="13">
        <v>51.53</v>
      </c>
      <c r="K49" s="13">
        <v>2473465.8437619149</v>
      </c>
      <c r="L49" s="12">
        <f t="shared" si="65"/>
        <v>-544542.24600556307</v>
      </c>
      <c r="M49" s="14">
        <f t="shared" si="66"/>
        <v>-4.5422845737053166</v>
      </c>
      <c r="N49" s="15" t="str">
        <f t="shared" si="67"/>
        <v>ไม่คุ้มทุน</v>
      </c>
    </row>
    <row r="50" spans="1:14" ht="20.25" customHeight="1" x14ac:dyDescent="0.25">
      <c r="A50" s="159"/>
      <c r="B50" s="19"/>
      <c r="C50" s="9">
        <v>40</v>
      </c>
      <c r="D50" s="159"/>
      <c r="E50" s="72" t="s">
        <v>70</v>
      </c>
      <c r="F50" s="132">
        <v>0</v>
      </c>
      <c r="G50" s="11">
        <v>91721.275792371249</v>
      </c>
      <c r="H50" s="12">
        <f t="shared" si="63"/>
        <v>-91721.275792371249</v>
      </c>
      <c r="I50" s="124" t="e">
        <f t="shared" si="64"/>
        <v>#DIV/0!</v>
      </c>
      <c r="J50" s="13">
        <v>9.17</v>
      </c>
      <c r="K50" s="13">
        <v>440164.59901604429</v>
      </c>
      <c r="L50" s="12">
        <f t="shared" si="65"/>
        <v>-43720.774263904044</v>
      </c>
      <c r="M50" s="14">
        <f t="shared" si="66"/>
        <v>-10.06763046690701</v>
      </c>
      <c r="N50" s="15" t="str">
        <f t="shared" si="67"/>
        <v>ไม่คุ้มทุน</v>
      </c>
    </row>
    <row r="51" spans="1:14" ht="20.25" customHeight="1" x14ac:dyDescent="0.25">
      <c r="A51" s="156"/>
      <c r="B51" s="106"/>
      <c r="C51" s="9">
        <v>41</v>
      </c>
      <c r="D51" s="156" t="s">
        <v>71</v>
      </c>
      <c r="E51" s="71" t="s">
        <v>72</v>
      </c>
      <c r="F51" s="132">
        <v>0</v>
      </c>
      <c r="G51" s="11">
        <v>92660.195348512047</v>
      </c>
      <c r="H51" s="12">
        <f t="shared" si="63"/>
        <v>-92660.195348512047</v>
      </c>
      <c r="I51" s="124" t="e">
        <f t="shared" si="64"/>
        <v>#DIV/0!</v>
      </c>
      <c r="J51" s="13">
        <v>312.3</v>
      </c>
      <c r="K51" s="13">
        <v>14990556.627340309</v>
      </c>
      <c r="L51" s="12">
        <f t="shared" si="65"/>
        <v>-44659.693820044842</v>
      </c>
      <c r="M51" s="14">
        <f t="shared" si="66"/>
        <v>-335.6618764057003</v>
      </c>
      <c r="N51" s="15" t="str">
        <f t="shared" si="67"/>
        <v>ไม่คุ้มทุน</v>
      </c>
    </row>
    <row r="52" spans="1:14" ht="20.25" customHeight="1" x14ac:dyDescent="0.25">
      <c r="A52" s="157"/>
      <c r="B52" s="106"/>
      <c r="C52" s="9">
        <v>42</v>
      </c>
      <c r="D52" s="157"/>
      <c r="E52" s="71" t="s">
        <v>73</v>
      </c>
      <c r="F52" s="132">
        <v>0</v>
      </c>
      <c r="G52" s="11">
        <v>75444.878795698154</v>
      </c>
      <c r="H52" s="12">
        <f t="shared" si="63"/>
        <v>-75444.878795698154</v>
      </c>
      <c r="I52" s="124" t="e">
        <f t="shared" si="64"/>
        <v>#DIV/0!</v>
      </c>
      <c r="J52" s="13">
        <v>16.54</v>
      </c>
      <c r="K52" s="13">
        <v>793928.29528084747</v>
      </c>
      <c r="L52" s="12">
        <f t="shared" si="65"/>
        <v>-27444.37726723095</v>
      </c>
      <c r="M52" s="14">
        <f t="shared" si="66"/>
        <v>-28.928632176646662</v>
      </c>
      <c r="N52" s="15" t="str">
        <f t="shared" si="67"/>
        <v>ไม่คุ้มทุน</v>
      </c>
    </row>
    <row r="53" spans="1:14" ht="20.25" customHeight="1" x14ac:dyDescent="0.25">
      <c r="A53" s="157"/>
      <c r="B53" s="106"/>
      <c r="C53" s="9">
        <v>43</v>
      </c>
      <c r="D53" s="157"/>
      <c r="E53" s="71" t="s">
        <v>74</v>
      </c>
      <c r="F53" s="132">
        <v>0</v>
      </c>
      <c r="G53" s="11">
        <v>62286.05009989578</v>
      </c>
      <c r="H53" s="12">
        <f t="shared" si="63"/>
        <v>-62286.05009989578</v>
      </c>
      <c r="I53" s="124" t="e">
        <f t="shared" si="64"/>
        <v>#DIV/0!</v>
      </c>
      <c r="J53" s="13">
        <v>5.25</v>
      </c>
      <c r="K53" s="13">
        <v>252002.63302445284</v>
      </c>
      <c r="L53" s="12">
        <f t="shared" si="65"/>
        <v>-14285.548571428575</v>
      </c>
      <c r="M53" s="14">
        <f t="shared" si="66"/>
        <v>-17.640388940223399</v>
      </c>
      <c r="N53" s="15" t="str">
        <f t="shared" si="67"/>
        <v>ไม่คุ้มทุน</v>
      </c>
    </row>
    <row r="54" spans="1:14" ht="20.25" customHeight="1" x14ac:dyDescent="0.25">
      <c r="A54" s="106"/>
      <c r="B54" s="106"/>
      <c r="C54" s="9">
        <v>44</v>
      </c>
      <c r="D54" s="70" t="s">
        <v>75</v>
      </c>
      <c r="E54" s="71" t="s">
        <v>76</v>
      </c>
      <c r="F54" s="132">
        <v>0</v>
      </c>
      <c r="G54" s="11">
        <v>136236.92481844794</v>
      </c>
      <c r="H54" s="12">
        <f t="shared" si="63"/>
        <v>-136236.92481844794</v>
      </c>
      <c r="I54" s="124" t="e">
        <f t="shared" si="64"/>
        <v>#DIV/0!</v>
      </c>
      <c r="J54" s="13">
        <v>166.08</v>
      </c>
      <c r="K54" s="13">
        <v>7971923.2938478338</v>
      </c>
      <c r="L54" s="12">
        <f t="shared" si="65"/>
        <v>-88236.423289980739</v>
      </c>
      <c r="M54" s="14">
        <f t="shared" si="66"/>
        <v>-90.347307796564408</v>
      </c>
      <c r="N54" s="15" t="str">
        <f t="shared" si="67"/>
        <v>ไม่คุ้มทุน</v>
      </c>
    </row>
    <row r="55" spans="1:14" ht="20.25" customHeight="1" x14ac:dyDescent="0.25">
      <c r="A55" s="26"/>
      <c r="B55" s="19"/>
      <c r="C55" s="9">
        <v>45</v>
      </c>
      <c r="D55" s="156" t="s">
        <v>444</v>
      </c>
      <c r="E55" s="72" t="s">
        <v>77</v>
      </c>
      <c r="F55" s="132">
        <v>0</v>
      </c>
      <c r="G55" s="11">
        <v>165059.08361847207</v>
      </c>
      <c r="H55" s="12">
        <f t="shared" si="63"/>
        <v>-165059.08361847207</v>
      </c>
      <c r="I55" s="124" t="e">
        <f t="shared" si="64"/>
        <v>#DIV/0!</v>
      </c>
      <c r="J55" s="13">
        <v>82.44</v>
      </c>
      <c r="K55" s="13">
        <v>3957161.3460068363</v>
      </c>
      <c r="L55" s="12">
        <f t="shared" si="65"/>
        <v>-117058.58209000487</v>
      </c>
      <c r="M55" s="14">
        <f t="shared" si="66"/>
        <v>-33.804965645015457</v>
      </c>
      <c r="N55" s="15" t="str">
        <f t="shared" si="67"/>
        <v>ไม่คุ้มทุน</v>
      </c>
    </row>
    <row r="56" spans="1:14" ht="20.25" customHeight="1" x14ac:dyDescent="0.25">
      <c r="A56" s="28"/>
      <c r="B56" s="19"/>
      <c r="C56" s="9">
        <v>46</v>
      </c>
      <c r="D56" s="157"/>
      <c r="E56" s="72" t="s">
        <v>78</v>
      </c>
      <c r="F56" s="132">
        <v>0</v>
      </c>
      <c r="G56" s="11">
        <v>135670.91092375939</v>
      </c>
      <c r="H56" s="12">
        <f t="shared" si="63"/>
        <v>-135670.91092375939</v>
      </c>
      <c r="I56" s="124" t="e">
        <f t="shared" si="64"/>
        <v>#DIV/0!</v>
      </c>
      <c r="J56" s="13">
        <v>24.64</v>
      </c>
      <c r="K56" s="13">
        <v>1182732.3576614319</v>
      </c>
      <c r="L56" s="12">
        <f t="shared" si="65"/>
        <v>-87670.409395292198</v>
      </c>
      <c r="M56" s="14">
        <f t="shared" si="66"/>
        <v>-13.490667670190478</v>
      </c>
      <c r="N56" s="15" t="str">
        <f t="shared" si="67"/>
        <v>ไม่คุ้มทุน</v>
      </c>
    </row>
    <row r="57" spans="1:14" ht="20.25" customHeight="1" x14ac:dyDescent="0.25">
      <c r="A57" s="28"/>
      <c r="B57" s="19"/>
      <c r="C57" s="9">
        <v>47</v>
      </c>
      <c r="D57" s="157"/>
      <c r="E57" s="72" t="s">
        <v>79</v>
      </c>
      <c r="F57" s="132">
        <v>0</v>
      </c>
      <c r="G57" s="11">
        <v>145955.8142305364</v>
      </c>
      <c r="H57" s="12">
        <f t="shared" si="63"/>
        <v>-145955.8142305364</v>
      </c>
      <c r="I57" s="124" t="e">
        <f t="shared" si="64"/>
        <v>#DIV/0!</v>
      </c>
      <c r="J57" s="13">
        <v>123.72</v>
      </c>
      <c r="K57" s="13">
        <v>5938622.0491019627</v>
      </c>
      <c r="L57" s="12">
        <f t="shared" si="65"/>
        <v>-97955.312702069205</v>
      </c>
      <c r="M57" s="14">
        <f t="shared" si="66"/>
        <v>-60.62582911826604</v>
      </c>
      <c r="N57" s="15" t="str">
        <f t="shared" si="67"/>
        <v>ไม่คุ้มทุน</v>
      </c>
    </row>
    <row r="58" spans="1:14" ht="20.25" customHeight="1" x14ac:dyDescent="0.25">
      <c r="A58" s="28"/>
      <c r="B58" s="26"/>
      <c r="C58" s="9">
        <v>48</v>
      </c>
      <c r="D58" s="158"/>
      <c r="E58" s="76" t="s">
        <v>80</v>
      </c>
      <c r="F58" s="132">
        <v>0</v>
      </c>
      <c r="G58" s="140">
        <v>250927.67311937633</v>
      </c>
      <c r="H58" s="12">
        <f t="shared" si="63"/>
        <v>-250927.67311937633</v>
      </c>
      <c r="I58" s="124" t="e">
        <f t="shared" si="64"/>
        <v>#DIV/0!</v>
      </c>
      <c r="J58" s="13">
        <v>11</v>
      </c>
      <c r="K58" s="13">
        <v>528005.5168131392</v>
      </c>
      <c r="L58" s="12">
        <f t="shared" si="65"/>
        <v>-202927.17159090913</v>
      </c>
      <c r="M58" s="14">
        <f t="shared" si="66"/>
        <v>-2.6019458738506023</v>
      </c>
      <c r="N58" s="15" t="str">
        <f t="shared" si="67"/>
        <v>ไม่คุ้มทุน</v>
      </c>
    </row>
    <row r="59" spans="1:14" s="6" customFormat="1" ht="20.25" customHeight="1" x14ac:dyDescent="0.25">
      <c r="A59" s="26"/>
      <c r="B59" s="32"/>
      <c r="C59" s="9">
        <v>49</v>
      </c>
      <c r="D59" s="159" t="s">
        <v>81</v>
      </c>
      <c r="E59" s="71" t="s">
        <v>82</v>
      </c>
      <c r="F59" s="132">
        <v>0</v>
      </c>
      <c r="G59" s="11">
        <v>100674.5790582086</v>
      </c>
      <c r="H59" s="12">
        <f t="shared" si="63"/>
        <v>-100674.5790582086</v>
      </c>
      <c r="I59" s="124" t="e">
        <f t="shared" si="64"/>
        <v>#DIV/0!</v>
      </c>
      <c r="J59" s="13">
        <v>134.436142670365</v>
      </c>
      <c r="K59" s="13">
        <v>6453002.2717300905</v>
      </c>
      <c r="L59" s="12">
        <f t="shared" si="65"/>
        <v>-52674.0775297414</v>
      </c>
      <c r="M59" s="14">
        <f t="shared" si="66"/>
        <v>-122.50812115478486</v>
      </c>
      <c r="N59" s="15" t="str">
        <f t="shared" si="67"/>
        <v>ไม่คุ้มทุน</v>
      </c>
    </row>
    <row r="60" spans="1:14" s="6" customFormat="1" ht="20.25" customHeight="1" x14ac:dyDescent="0.25">
      <c r="A60" s="28"/>
      <c r="B60" s="37"/>
      <c r="C60" s="9">
        <v>50</v>
      </c>
      <c r="D60" s="159"/>
      <c r="E60" s="71" t="s">
        <v>83</v>
      </c>
      <c r="F60" s="132">
        <v>0</v>
      </c>
      <c r="G60" s="11">
        <v>104035.87470476703</v>
      </c>
      <c r="H60" s="12">
        <f t="shared" si="63"/>
        <v>-104035.87470476703</v>
      </c>
      <c r="I60" s="124" t="e">
        <f t="shared" si="64"/>
        <v>#DIV/0!</v>
      </c>
      <c r="J60" s="142">
        <v>125.51384889844695</v>
      </c>
      <c r="K60" s="142">
        <v>6024727.6958937049</v>
      </c>
      <c r="L60" s="12">
        <f t="shared" si="65"/>
        <v>-56035.373176299829</v>
      </c>
      <c r="M60" s="14">
        <f t="shared" si="66"/>
        <v>-107.51650884769809</v>
      </c>
      <c r="N60" s="15" t="str">
        <f t="shared" si="67"/>
        <v>ไม่คุ้มทุน</v>
      </c>
    </row>
    <row r="61" spans="1:14" s="6" customFormat="1" ht="20.25" customHeight="1" x14ac:dyDescent="0.25">
      <c r="A61" s="28"/>
      <c r="B61" s="37"/>
      <c r="C61" s="9">
        <v>51</v>
      </c>
      <c r="D61" s="159"/>
      <c r="E61" s="71" t="s">
        <v>84</v>
      </c>
      <c r="F61" s="132">
        <v>0</v>
      </c>
      <c r="G61" s="11">
        <v>195115.2430835281</v>
      </c>
      <c r="H61" s="12">
        <f t="shared" si="63"/>
        <v>-195115.2430835281</v>
      </c>
      <c r="I61" s="124" t="e">
        <f t="shared" si="64"/>
        <v>#DIV/0!</v>
      </c>
      <c r="J61" s="13">
        <v>47.755021200161295</v>
      </c>
      <c r="K61" s="13">
        <v>2292264.9681103262</v>
      </c>
      <c r="L61" s="12">
        <f t="shared" si="65"/>
        <v>-147114.7415550609</v>
      </c>
      <c r="M61" s="14">
        <f t="shared" si="66"/>
        <v>-15.581477042206515</v>
      </c>
      <c r="N61" s="15" t="str">
        <f t="shared" si="67"/>
        <v>ไม่คุ้มทุน</v>
      </c>
    </row>
    <row r="62" spans="1:14" s="6" customFormat="1" ht="20.25" customHeight="1" x14ac:dyDescent="0.25">
      <c r="A62" s="28"/>
      <c r="B62" s="37"/>
      <c r="C62" s="9">
        <v>52</v>
      </c>
      <c r="D62" s="159"/>
      <c r="E62" s="71" t="s">
        <v>85</v>
      </c>
      <c r="F62" s="132">
        <v>0</v>
      </c>
      <c r="G62" s="11">
        <v>202945.82609975256</v>
      </c>
      <c r="H62" s="12">
        <f t="shared" si="63"/>
        <v>-202945.82609975256</v>
      </c>
      <c r="I62" s="124" t="e">
        <f t="shared" si="64"/>
        <v>#DIV/0!</v>
      </c>
      <c r="J62" s="13">
        <v>46.022436246777211</v>
      </c>
      <c r="K62" s="13">
        <v>2209100.021407214</v>
      </c>
      <c r="L62" s="12">
        <f t="shared" si="65"/>
        <v>-154945.32457128537</v>
      </c>
      <c r="M62" s="14">
        <f t="shared" si="66"/>
        <v>-14.257287385208439</v>
      </c>
      <c r="N62" s="15" t="str">
        <f t="shared" si="67"/>
        <v>ไม่คุ้มทุน</v>
      </c>
    </row>
    <row r="63" spans="1:14" ht="20.25" customHeight="1" x14ac:dyDescent="0.25">
      <c r="A63" s="28"/>
      <c r="B63" s="37"/>
      <c r="C63" s="9">
        <v>53</v>
      </c>
      <c r="D63" s="159"/>
      <c r="E63" s="71" t="s">
        <v>86</v>
      </c>
      <c r="F63" s="132">
        <v>0</v>
      </c>
      <c r="G63" s="11">
        <v>77656.855747487658</v>
      </c>
      <c r="H63" s="12">
        <f t="shared" si="63"/>
        <v>-77656.855747487658</v>
      </c>
      <c r="I63" s="124" t="e">
        <f t="shared" si="64"/>
        <v>#DIV/0!</v>
      </c>
      <c r="J63" s="13">
        <v>266.92183042314787</v>
      </c>
      <c r="K63" s="13">
        <v>12812381.729207573</v>
      </c>
      <c r="L63" s="12">
        <f t="shared" si="65"/>
        <v>-29656.354219020453</v>
      </c>
      <c r="M63" s="14">
        <f t="shared" si="66"/>
        <v>-432.02821340022302</v>
      </c>
      <c r="N63" s="15" t="str">
        <f t="shared" si="67"/>
        <v>ไม่คุ้มทุน</v>
      </c>
    </row>
    <row r="64" spans="1:14" ht="20.25" customHeight="1" x14ac:dyDescent="0.25">
      <c r="A64" s="28"/>
      <c r="B64" s="37"/>
      <c r="C64" s="9">
        <v>54</v>
      </c>
      <c r="D64" s="159"/>
      <c r="E64" s="71" t="s">
        <v>87</v>
      </c>
      <c r="F64" s="132">
        <v>0</v>
      </c>
      <c r="G64" s="11">
        <v>100714.28666639038</v>
      </c>
      <c r="H64" s="12">
        <f t="shared" si="63"/>
        <v>-100714.28666639038</v>
      </c>
      <c r="I64" s="124" t="e">
        <f t="shared" si="64"/>
        <v>#DIV/0!</v>
      </c>
      <c r="J64" s="13">
        <v>134.84075831816128</v>
      </c>
      <c r="K64" s="13">
        <v>6472424.0257505774</v>
      </c>
      <c r="L64" s="12">
        <f t="shared" si="65"/>
        <v>-52713.78513792318</v>
      </c>
      <c r="M64" s="14">
        <f t="shared" si="66"/>
        <v>-122.78427756261061</v>
      </c>
      <c r="N64" s="15" t="str">
        <f t="shared" si="67"/>
        <v>ไม่คุ้มทุน</v>
      </c>
    </row>
    <row r="65" spans="1:14" ht="20.25" customHeight="1" x14ac:dyDescent="0.25">
      <c r="A65" s="28"/>
      <c r="B65" s="37"/>
      <c r="C65" s="9">
        <v>55</v>
      </c>
      <c r="D65" s="159"/>
      <c r="E65" s="71" t="s">
        <v>88</v>
      </c>
      <c r="F65" s="132">
        <v>0</v>
      </c>
      <c r="G65" s="11">
        <v>1255460.2583677364</v>
      </c>
      <c r="H65" s="12">
        <f t="shared" si="63"/>
        <v>-1255460.2583677364</v>
      </c>
      <c r="I65" s="124" t="e">
        <f t="shared" si="64"/>
        <v>#DIV/0!</v>
      </c>
      <c r="J65" s="13">
        <v>5.7372423905472942</v>
      </c>
      <c r="K65" s="13">
        <v>275390.51213665225</v>
      </c>
      <c r="L65" s="12">
        <f t="shared" si="65"/>
        <v>-1207459.7568392691</v>
      </c>
      <c r="M65" s="14">
        <f t="shared" si="66"/>
        <v>-0.22807427790184384</v>
      </c>
      <c r="N65" s="15" t="str">
        <f t="shared" si="67"/>
        <v>ไม่คุ้มทุน</v>
      </c>
    </row>
    <row r="66" spans="1:14" ht="20.25" customHeight="1" x14ac:dyDescent="0.25">
      <c r="A66" s="28"/>
      <c r="B66" s="35"/>
      <c r="C66" s="9">
        <v>56</v>
      </c>
      <c r="D66" s="159"/>
      <c r="E66" s="71" t="s">
        <v>89</v>
      </c>
      <c r="F66" s="132">
        <v>0</v>
      </c>
      <c r="G66" s="11">
        <v>216916.08402809486</v>
      </c>
      <c r="H66" s="12">
        <f t="shared" si="63"/>
        <v>-216916.08402809486</v>
      </c>
      <c r="I66" s="124" t="e">
        <f t="shared" si="64"/>
        <v>#DIV/0!</v>
      </c>
      <c r="J66" s="13">
        <v>41.561289360818193</v>
      </c>
      <c r="K66" s="13">
        <v>1994962.7334890214</v>
      </c>
      <c r="L66" s="12">
        <f t="shared" si="65"/>
        <v>-168915.58249962766</v>
      </c>
      <c r="M66" s="14">
        <f t="shared" si="66"/>
        <v>-11.810412656827673</v>
      </c>
      <c r="N66" s="15" t="str">
        <f t="shared" si="67"/>
        <v>ไม่คุ้มทุน</v>
      </c>
    </row>
    <row r="67" spans="1:14" ht="20.25" customHeight="1" x14ac:dyDescent="0.25">
      <c r="A67" s="28"/>
      <c r="B67" s="27"/>
      <c r="C67" s="9">
        <v>57</v>
      </c>
      <c r="D67" s="159"/>
      <c r="E67" s="71" t="s">
        <v>90</v>
      </c>
      <c r="F67" s="132">
        <v>0</v>
      </c>
      <c r="G67" s="11">
        <v>356500.68794573133</v>
      </c>
      <c r="H67" s="12">
        <f t="shared" si="63"/>
        <v>-356500.68794573133</v>
      </c>
      <c r="I67" s="124" t="e">
        <f t="shared" si="64"/>
        <v>#DIV/0!</v>
      </c>
      <c r="J67" s="13">
        <v>24.401435990175834</v>
      </c>
      <c r="K67" s="13">
        <v>1171281.1655432298</v>
      </c>
      <c r="L67" s="12">
        <f t="shared" si="65"/>
        <v>-308500.18641726411</v>
      </c>
      <c r="M67" s="14">
        <f t="shared" si="66"/>
        <v>-3.796695162961766</v>
      </c>
      <c r="N67" s="15" t="str">
        <f t="shared" si="67"/>
        <v>ไม่คุ้มทุน</v>
      </c>
    </row>
    <row r="68" spans="1:14" ht="20.25" customHeight="1" x14ac:dyDescent="0.25">
      <c r="A68" s="28"/>
      <c r="B68" s="29"/>
      <c r="C68" s="9">
        <v>58</v>
      </c>
      <c r="D68" s="159"/>
      <c r="E68" s="71" t="s">
        <v>91</v>
      </c>
      <c r="F68" s="132">
        <v>0</v>
      </c>
      <c r="G68" s="11">
        <v>1268465.7071055938</v>
      </c>
      <c r="H68" s="12">
        <f t="shared" si="63"/>
        <v>-1268465.7071055938</v>
      </c>
      <c r="I68" s="124" t="e">
        <f t="shared" si="64"/>
        <v>#DIV/0!</v>
      </c>
      <c r="J68" s="34">
        <v>7.5424506653307111</v>
      </c>
      <c r="K68" s="34">
        <v>362041.41468959529</v>
      </c>
      <c r="L68" s="12">
        <f t="shared" si="65"/>
        <v>-1220465.2055771265</v>
      </c>
      <c r="M68" s="14">
        <f t="shared" si="66"/>
        <v>-0.29664214353279761</v>
      </c>
      <c r="N68" s="15" t="str">
        <f t="shared" si="67"/>
        <v>ไม่คุ้มทุน</v>
      </c>
    </row>
    <row r="69" spans="1:14" ht="20.25" customHeight="1" x14ac:dyDescent="0.25">
      <c r="A69" s="28"/>
      <c r="B69" s="29"/>
      <c r="C69" s="9">
        <v>59</v>
      </c>
      <c r="D69" s="159"/>
      <c r="E69" s="71" t="s">
        <v>92</v>
      </c>
      <c r="F69" s="132">
        <v>0</v>
      </c>
      <c r="G69" s="11">
        <v>540438.06672067812</v>
      </c>
      <c r="H69" s="12">
        <f t="shared" si="63"/>
        <v>-540438.06672067812</v>
      </c>
      <c r="I69" s="124" t="e">
        <f t="shared" si="64"/>
        <v>#DIV/0!</v>
      </c>
      <c r="J69" s="13">
        <v>14.327543836068379</v>
      </c>
      <c r="K69" s="13">
        <v>687729.28980238107</v>
      </c>
      <c r="L69" s="12">
        <f t="shared" si="65"/>
        <v>-492437.5651922109</v>
      </c>
      <c r="M69" s="14">
        <f t="shared" si="66"/>
        <v>-1.3965816956591093</v>
      </c>
      <c r="N69" s="15" t="str">
        <f t="shared" si="67"/>
        <v>ไม่คุ้มทุน</v>
      </c>
    </row>
    <row r="70" spans="1:14" ht="20.25" customHeight="1" x14ac:dyDescent="0.25">
      <c r="A70" s="28"/>
      <c r="B70" s="29"/>
      <c r="C70" s="9">
        <v>60</v>
      </c>
      <c r="D70" s="159"/>
      <c r="E70" s="71" t="s">
        <v>93</v>
      </c>
      <c r="F70" s="132">
        <v>0</v>
      </c>
      <c r="G70" s="11">
        <v>74279.491978671838</v>
      </c>
      <c r="H70" s="12">
        <f t="shared" si="63"/>
        <v>-74279.491978671838</v>
      </c>
      <c r="I70" s="124" t="e">
        <f t="shared" si="64"/>
        <v>#DIV/0!</v>
      </c>
      <c r="J70" s="13">
        <v>14.66</v>
      </c>
      <c r="K70" s="13">
        <v>703687.35240732925</v>
      </c>
      <c r="L70" s="12">
        <f t="shared" si="65"/>
        <v>-26278.990450204634</v>
      </c>
      <c r="M70" s="14">
        <f t="shared" si="66"/>
        <v>-26.777564143520959</v>
      </c>
      <c r="N70" s="15" t="str">
        <f t="shared" si="67"/>
        <v>ไม่คุ้มทุน</v>
      </c>
    </row>
    <row r="71" spans="1:14" ht="20.25" customHeight="1" x14ac:dyDescent="0.25">
      <c r="A71" s="28"/>
      <c r="B71" s="29"/>
      <c r="C71" s="9">
        <v>61</v>
      </c>
      <c r="D71" s="159"/>
      <c r="E71" s="71" t="s">
        <v>94</v>
      </c>
      <c r="F71" s="132">
        <v>0</v>
      </c>
      <c r="G71" s="11">
        <v>56934.467864246224</v>
      </c>
      <c r="H71" s="12">
        <f t="shared" si="63"/>
        <v>-56934.467864246224</v>
      </c>
      <c r="I71" s="124" t="e">
        <f t="shared" si="64"/>
        <v>#DIV/0!</v>
      </c>
      <c r="J71" s="13">
        <v>23.17</v>
      </c>
      <c r="K71" s="13">
        <v>1112171.6204145851</v>
      </c>
      <c r="L71" s="12">
        <f t="shared" si="65"/>
        <v>-8933.9663357790268</v>
      </c>
      <c r="M71" s="14">
        <f t="shared" si="66"/>
        <v>-124.48800214978711</v>
      </c>
      <c r="N71" s="15" t="str">
        <f t="shared" si="67"/>
        <v>ไม่คุ้มทุน</v>
      </c>
    </row>
    <row r="72" spans="1:14" ht="20.25" customHeight="1" x14ac:dyDescent="0.25">
      <c r="A72" s="39"/>
      <c r="B72" s="40"/>
      <c r="C72" s="9">
        <v>62</v>
      </c>
      <c r="D72" s="159"/>
      <c r="E72" s="71" t="s">
        <v>95</v>
      </c>
      <c r="F72" s="132">
        <v>0</v>
      </c>
      <c r="G72" s="11" t="e">
        <v>#DIV/0!</v>
      </c>
      <c r="H72" s="12" t="e">
        <f t="shared" si="63"/>
        <v>#DIV/0!</v>
      </c>
      <c r="I72" s="124" t="e">
        <f t="shared" si="64"/>
        <v>#DIV/0!</v>
      </c>
      <c r="J72" s="13">
        <v>0</v>
      </c>
      <c r="K72" s="13">
        <v>0</v>
      </c>
      <c r="L72" s="12" t="e">
        <f t="shared" si="65"/>
        <v>#DIV/0!</v>
      </c>
      <c r="M72" s="14" t="e">
        <f t="shared" si="66"/>
        <v>#DIV/0!</v>
      </c>
      <c r="N72" s="15" t="e">
        <f t="shared" si="67"/>
        <v>#DIV/0!</v>
      </c>
    </row>
    <row r="73" spans="1:14" ht="20.25" customHeight="1" x14ac:dyDescent="0.25">
      <c r="A73" s="105"/>
      <c r="B73" s="19"/>
      <c r="C73" s="9">
        <v>63</v>
      </c>
      <c r="D73" s="69" t="s">
        <v>96</v>
      </c>
      <c r="E73" s="72" t="s">
        <v>97</v>
      </c>
      <c r="F73" s="132">
        <v>0</v>
      </c>
      <c r="G73" s="11">
        <v>1780010.2200469861</v>
      </c>
      <c r="H73" s="12">
        <f t="shared" si="63"/>
        <v>-1780010.2200469861</v>
      </c>
      <c r="I73" s="124" t="e">
        <f t="shared" si="64"/>
        <v>#DIV/0!</v>
      </c>
      <c r="J73" s="13">
        <v>13.5</v>
      </c>
      <c r="K73" s="13">
        <v>648006.77063430729</v>
      </c>
      <c r="L73" s="12">
        <f t="shared" si="65"/>
        <v>-1732009.7185185188</v>
      </c>
      <c r="M73" s="14">
        <f t="shared" si="66"/>
        <v>-0.37413575900058021</v>
      </c>
      <c r="N73" s="15" t="str">
        <f t="shared" si="67"/>
        <v>ไม่คุ้มทุน</v>
      </c>
    </row>
    <row r="74" spans="1:14" s="6" customFormat="1" ht="20.25" customHeight="1" x14ac:dyDescent="0.25">
      <c r="A74" s="106"/>
      <c r="B74" s="19"/>
      <c r="C74" s="9">
        <v>64</v>
      </c>
      <c r="D74" s="70" t="s">
        <v>98</v>
      </c>
      <c r="E74" s="72" t="s">
        <v>99</v>
      </c>
      <c r="F74" s="132">
        <v>0</v>
      </c>
      <c r="G74" s="11">
        <v>92920.135450520334</v>
      </c>
      <c r="H74" s="12">
        <f t="shared" si="63"/>
        <v>-92920.135450520334</v>
      </c>
      <c r="I74" s="124" t="e">
        <f t="shared" si="64"/>
        <v>#DIV/0!</v>
      </c>
      <c r="J74" s="13">
        <v>712.28</v>
      </c>
      <c r="K74" s="13">
        <v>34189797.228696622</v>
      </c>
      <c r="L74" s="12">
        <f t="shared" si="65"/>
        <v>-44919.633922053123</v>
      </c>
      <c r="M74" s="14">
        <f t="shared" si="66"/>
        <v>-761.13258821353111</v>
      </c>
      <c r="N74" s="15" t="str">
        <f t="shared" si="67"/>
        <v>ไม่คุ้มทุน</v>
      </c>
    </row>
    <row r="75" spans="1:14" s="6" customFormat="1" ht="20.25" customHeight="1" x14ac:dyDescent="0.25">
      <c r="A75" s="157"/>
      <c r="B75" s="105"/>
      <c r="C75" s="9">
        <v>65</v>
      </c>
      <c r="D75" s="157" t="s">
        <v>100</v>
      </c>
      <c r="E75" s="73" t="s">
        <v>101</v>
      </c>
      <c r="F75" s="132">
        <v>0</v>
      </c>
      <c r="G75" s="138"/>
      <c r="H75" s="12">
        <f t="shared" si="63"/>
        <v>0</v>
      </c>
      <c r="I75" s="124" t="e">
        <f t="shared" si="64"/>
        <v>#DIV/0!</v>
      </c>
      <c r="J75" s="13">
        <v>0</v>
      </c>
      <c r="K75" s="13">
        <v>0</v>
      </c>
      <c r="L75" s="12" t="e">
        <f t="shared" si="65"/>
        <v>#DIV/0!</v>
      </c>
      <c r="M75" s="14" t="e">
        <f t="shared" si="66"/>
        <v>#DIV/0!</v>
      </c>
      <c r="N75" s="15" t="e">
        <f t="shared" si="67"/>
        <v>#DIV/0!</v>
      </c>
    </row>
    <row r="76" spans="1:14" s="6" customFormat="1" ht="20.25" customHeight="1" x14ac:dyDescent="0.25">
      <c r="A76" s="157"/>
      <c r="B76" s="106"/>
      <c r="C76" s="9">
        <v>66</v>
      </c>
      <c r="D76" s="157"/>
      <c r="E76" s="71" t="s">
        <v>102</v>
      </c>
      <c r="F76" s="132">
        <v>0</v>
      </c>
      <c r="G76" s="11">
        <v>56908.167285575131</v>
      </c>
      <c r="H76" s="12">
        <f t="shared" si="63"/>
        <v>-56908.167285575131</v>
      </c>
      <c r="I76" s="124" t="e">
        <f t="shared" si="64"/>
        <v>#DIV/0!</v>
      </c>
      <c r="J76" s="13">
        <v>496.24476065903093</v>
      </c>
      <c r="K76" s="13">
        <v>23819997.392507657</v>
      </c>
      <c r="L76" s="12">
        <f t="shared" si="65"/>
        <v>-8907.6657571079268</v>
      </c>
      <c r="M76" s="14">
        <f t="shared" si="66"/>
        <v>-2674.1009420453775</v>
      </c>
      <c r="N76" s="15" t="str">
        <f t="shared" si="67"/>
        <v>ไม่คุ้มทุน</v>
      </c>
    </row>
    <row r="77" spans="1:14" s="6" customFormat="1" ht="20.25" customHeight="1" x14ac:dyDescent="0.25">
      <c r="A77" s="157"/>
      <c r="B77" s="106"/>
      <c r="C77" s="9">
        <v>67</v>
      </c>
      <c r="D77" s="157"/>
      <c r="E77" s="71" t="s">
        <v>103</v>
      </c>
      <c r="F77" s="132">
        <v>0</v>
      </c>
      <c r="G77" s="11">
        <v>66957.331064332917</v>
      </c>
      <c r="H77" s="12">
        <f t="shared" si="63"/>
        <v>-66957.331064332917</v>
      </c>
      <c r="I77" s="124" t="e">
        <f t="shared" si="64"/>
        <v>#DIV/0!</v>
      </c>
      <c r="J77" s="13">
        <v>222.71142195370595</v>
      </c>
      <c r="K77" s="13">
        <v>10690259.949895967</v>
      </c>
      <c r="L77" s="12">
        <f t="shared" si="65"/>
        <v>-18956.829535865712</v>
      </c>
      <c r="M77" s="14">
        <f t="shared" si="66"/>
        <v>-563.9265748352243</v>
      </c>
      <c r="N77" s="15" t="str">
        <f t="shared" si="67"/>
        <v>ไม่คุ้มทุน</v>
      </c>
    </row>
    <row r="78" spans="1:14" s="6" customFormat="1" ht="20.25" customHeight="1" x14ac:dyDescent="0.25">
      <c r="A78" s="157"/>
      <c r="B78" s="106"/>
      <c r="C78" s="9">
        <v>68</v>
      </c>
      <c r="D78" s="157"/>
      <c r="E78" s="71" t="s">
        <v>104</v>
      </c>
      <c r="F78" s="132">
        <v>0</v>
      </c>
      <c r="G78" s="11">
        <v>64755.933674294793</v>
      </c>
      <c r="H78" s="12">
        <f t="shared" si="63"/>
        <v>-64755.933674294793</v>
      </c>
      <c r="I78" s="124" t="e">
        <f t="shared" si="64"/>
        <v>#DIV/0!</v>
      </c>
      <c r="J78" s="13">
        <v>244.91415237467018</v>
      </c>
      <c r="K78" s="13">
        <v>11756002.145403605</v>
      </c>
      <c r="L78" s="12">
        <f t="shared" si="65"/>
        <v>-16755.432145827588</v>
      </c>
      <c r="M78" s="14">
        <f t="shared" si="66"/>
        <v>-701.62333284439137</v>
      </c>
      <c r="N78" s="15" t="str">
        <f t="shared" si="67"/>
        <v>ไม่คุ้มทุน</v>
      </c>
    </row>
    <row r="79" spans="1:14" s="6" customFormat="1" ht="20.25" customHeight="1" x14ac:dyDescent="0.25">
      <c r="A79" s="157"/>
      <c r="B79" s="106"/>
      <c r="C79" s="9">
        <v>69</v>
      </c>
      <c r="D79" s="157"/>
      <c r="E79" s="71" t="s">
        <v>105</v>
      </c>
      <c r="F79" s="132">
        <v>0</v>
      </c>
      <c r="G79" s="11">
        <v>89614.658829628388</v>
      </c>
      <c r="H79" s="12">
        <f t="shared" si="63"/>
        <v>-89614.658829628388</v>
      </c>
      <c r="I79" s="124" t="e">
        <f t="shared" si="64"/>
        <v>#DIV/0!</v>
      </c>
      <c r="J79" s="13">
        <v>94.698480450947471</v>
      </c>
      <c r="K79" s="13">
        <v>4545574.5556292254</v>
      </c>
      <c r="L79" s="12">
        <f t="shared" si="65"/>
        <v>-41614.157301161184</v>
      </c>
      <c r="M79" s="14">
        <f t="shared" si="66"/>
        <v>-109.23144550862712</v>
      </c>
      <c r="N79" s="15" t="str">
        <f t="shared" si="67"/>
        <v>ไม่คุ้มทุน</v>
      </c>
    </row>
    <row r="80" spans="1:14" s="6" customFormat="1" ht="20.25" customHeight="1" x14ac:dyDescent="0.25">
      <c r="A80" s="157"/>
      <c r="B80" s="106"/>
      <c r="C80" s="9">
        <v>70</v>
      </c>
      <c r="D80" s="157"/>
      <c r="E80" s="71" t="s">
        <v>106</v>
      </c>
      <c r="F80" s="132">
        <v>0</v>
      </c>
      <c r="G80" s="11">
        <v>60072.321232455339</v>
      </c>
      <c r="H80" s="12">
        <f t="shared" si="63"/>
        <v>-60072.321232455339</v>
      </c>
      <c r="I80" s="124" t="e">
        <f t="shared" si="64"/>
        <v>#DIV/0!</v>
      </c>
      <c r="J80" s="13">
        <v>364.42744917846005</v>
      </c>
      <c r="K80" s="13">
        <v>17492700.331306078</v>
      </c>
      <c r="L80" s="12">
        <f t="shared" si="65"/>
        <v>-12071.819703988127</v>
      </c>
      <c r="M80" s="14">
        <f t="shared" si="66"/>
        <v>-1449.0524842354191</v>
      </c>
      <c r="N80" s="15" t="str">
        <f t="shared" si="67"/>
        <v>ไม่คุ้มทุน</v>
      </c>
    </row>
    <row r="81" spans="1:14" s="6" customFormat="1" ht="20.25" customHeight="1" x14ac:dyDescent="0.25">
      <c r="A81" s="157"/>
      <c r="B81" s="59"/>
      <c r="C81" s="9">
        <v>71</v>
      </c>
      <c r="D81" s="157"/>
      <c r="E81" s="71" t="s">
        <v>411</v>
      </c>
      <c r="F81" s="132">
        <v>0</v>
      </c>
      <c r="G81" s="11">
        <v>69371.065246055747</v>
      </c>
      <c r="H81" s="12">
        <f t="shared" si="63"/>
        <v>-69371.065246055747</v>
      </c>
      <c r="I81" s="124" t="e">
        <f t="shared" si="64"/>
        <v>#DIV/0!</v>
      </c>
      <c r="J81" s="13">
        <v>217.13</v>
      </c>
      <c r="K81" s="13">
        <v>10422348.896876084</v>
      </c>
      <c r="L81" s="12">
        <f t="shared" si="65"/>
        <v>-21370.563717588542</v>
      </c>
      <c r="M81" s="14">
        <f t="shared" si="66"/>
        <v>-487.69648918049893</v>
      </c>
      <c r="N81" s="15" t="str">
        <f t="shared" si="67"/>
        <v>ไม่คุ้มทุน</v>
      </c>
    </row>
    <row r="82" spans="1:14" s="6" customFormat="1" ht="20.25" customHeight="1" x14ac:dyDescent="0.25">
      <c r="A82" s="157"/>
      <c r="B82" s="106"/>
      <c r="C82" s="9">
        <v>73</v>
      </c>
      <c r="D82" s="157"/>
      <c r="E82" s="71" t="s">
        <v>107</v>
      </c>
      <c r="F82" s="132">
        <v>0</v>
      </c>
      <c r="G82" s="11">
        <v>61733.329811295487</v>
      </c>
      <c r="H82" s="12">
        <f t="shared" si="63"/>
        <v>-61733.329811295487</v>
      </c>
      <c r="I82" s="124" t="e">
        <f t="shared" si="64"/>
        <v>#DIV/0!</v>
      </c>
      <c r="J82" s="13">
        <v>84.15</v>
      </c>
      <c r="K82" s="13">
        <v>4039242.2036205153</v>
      </c>
      <c r="L82" s="12">
        <f t="shared" si="65"/>
        <v>-13732.828282828283</v>
      </c>
      <c r="M82" s="14">
        <f t="shared" si="66"/>
        <v>-294.13039473239752</v>
      </c>
      <c r="N82" s="15" t="str">
        <f t="shared" si="67"/>
        <v>ไม่คุ้มทุน</v>
      </c>
    </row>
    <row r="83" spans="1:14" s="6" customFormat="1" ht="20.25" customHeight="1" x14ac:dyDescent="0.25">
      <c r="A83" s="157"/>
      <c r="B83" s="106"/>
      <c r="C83" s="9">
        <v>74</v>
      </c>
      <c r="D83" s="157"/>
      <c r="E83" s="71" t="s">
        <v>108</v>
      </c>
      <c r="F83" s="132">
        <v>0</v>
      </c>
      <c r="G83" s="11">
        <v>106486.68453500315</v>
      </c>
      <c r="H83" s="12">
        <f t="shared" si="63"/>
        <v>-106486.68453500315</v>
      </c>
      <c r="I83" s="124" t="e">
        <f t="shared" si="64"/>
        <v>#DIV/0!</v>
      </c>
      <c r="J83" s="13">
        <v>22.950000000000003</v>
      </c>
      <c r="K83" s="13">
        <v>1101611.5100783224</v>
      </c>
      <c r="L83" s="12">
        <f t="shared" si="65"/>
        <v>-58486.183006535954</v>
      </c>
      <c r="M83" s="14">
        <f t="shared" si="66"/>
        <v>-18.835414681707217</v>
      </c>
      <c r="N83" s="15" t="str">
        <f t="shared" si="67"/>
        <v>ไม่คุ้มทุน</v>
      </c>
    </row>
    <row r="84" spans="1:14" s="6" customFormat="1" ht="20.25" customHeight="1" x14ac:dyDescent="0.25">
      <c r="A84" s="157"/>
      <c r="B84" s="103"/>
      <c r="C84" s="9">
        <v>75</v>
      </c>
      <c r="D84" s="157"/>
      <c r="E84" s="75" t="s">
        <v>109</v>
      </c>
      <c r="F84" s="132">
        <v>0</v>
      </c>
      <c r="G84" s="140">
        <v>83232.229923528939</v>
      </c>
      <c r="H84" s="12">
        <f t="shared" si="63"/>
        <v>-83232.229923528939</v>
      </c>
      <c r="I84" s="124" t="e">
        <f t="shared" si="64"/>
        <v>#DIV/0!</v>
      </c>
      <c r="J84" s="11">
        <v>32.4</v>
      </c>
      <c r="K84" s="13">
        <v>1555216.2495223375</v>
      </c>
      <c r="L84" s="12">
        <f t="shared" si="65"/>
        <v>-35231.728395061735</v>
      </c>
      <c r="M84" s="14">
        <f t="shared" si="66"/>
        <v>-44.142490884447348</v>
      </c>
      <c r="N84" s="15" t="str">
        <f t="shared" si="67"/>
        <v>ไม่คุ้มทุน</v>
      </c>
    </row>
    <row r="85" spans="1:14" s="6" customFormat="1" ht="20.25" customHeight="1" x14ac:dyDescent="0.25">
      <c r="A85" s="60"/>
      <c r="B85" s="61"/>
      <c r="C85" s="9">
        <v>76</v>
      </c>
      <c r="D85" s="68"/>
      <c r="E85" s="88" t="s">
        <v>110</v>
      </c>
      <c r="F85" s="132">
        <v>0</v>
      </c>
      <c r="G85" s="140">
        <v>594502.82657490671</v>
      </c>
      <c r="H85" s="12">
        <f t="shared" ref="H85" si="68">F85-G85</f>
        <v>-594502.82657490671</v>
      </c>
      <c r="I85" s="124" t="e">
        <f t="shared" ref="I85" si="69">H85/F85*100</f>
        <v>#DIV/0!</v>
      </c>
      <c r="J85" s="11">
        <v>6.9137353831854158</v>
      </c>
      <c r="K85" s="13">
        <v>331862.76582800935</v>
      </c>
      <c r="L85" s="12">
        <f t="shared" ref="L85" si="70">H85+K85/J85</f>
        <v>-546502.32504643954</v>
      </c>
      <c r="M85" s="14">
        <f t="shared" ref="M85" si="71">K85/L85</f>
        <v>-0.60724858910675084</v>
      </c>
      <c r="N85" s="15" t="str">
        <f t="shared" ref="N85" si="72">IF(M85&lt;0,"ไม่คุ้มทุน",IF(J85&gt;M85,"คุ้มทุน","ไม่คุ้มทุน"))</f>
        <v>ไม่คุ้มทุน</v>
      </c>
    </row>
    <row r="86" spans="1:14" ht="20.25" customHeight="1" x14ac:dyDescent="0.25">
      <c r="A86" s="156"/>
      <c r="B86" s="19"/>
      <c r="C86" s="9">
        <v>77</v>
      </c>
      <c r="D86" s="156" t="s">
        <v>111</v>
      </c>
      <c r="E86" s="72" t="s">
        <v>112</v>
      </c>
      <c r="F86" s="132">
        <v>0</v>
      </c>
      <c r="G86" s="11">
        <v>81742.502347965201</v>
      </c>
      <c r="H86" s="12">
        <f t="shared" ref="H86:H92" si="73">F86-G86</f>
        <v>-81742.502347965201</v>
      </c>
      <c r="I86" s="124" t="e">
        <f t="shared" ref="I86:I92" si="74">H86/F86*100</f>
        <v>#DIV/0!</v>
      </c>
      <c r="J86" s="13">
        <v>329.46999999999997</v>
      </c>
      <c r="K86" s="13">
        <v>15814725.238584088</v>
      </c>
      <c r="L86" s="12">
        <f t="shared" ref="L86:L92" si="75">H86+K86/J86</f>
        <v>-33742.000819497996</v>
      </c>
      <c r="M86" s="14">
        <f t="shared" ref="M86:M92" si="76">K86/L86</f>
        <v>-468.69553833468774</v>
      </c>
      <c r="N86" s="15" t="str">
        <f t="shared" ref="N86:N92" si="77">IF(M86&lt;0,"ไม่คุ้มทุน",IF(J86&gt;M86,"คุ้มทุน","ไม่คุ้มทุน"))</f>
        <v>ไม่คุ้มทุน</v>
      </c>
    </row>
    <row r="87" spans="1:14" ht="20.25" customHeight="1" x14ac:dyDescent="0.25">
      <c r="A87" s="157"/>
      <c r="B87" s="19"/>
      <c r="C87" s="9">
        <v>78</v>
      </c>
      <c r="D87" s="157"/>
      <c r="E87" s="72" t="s">
        <v>113</v>
      </c>
      <c r="F87" s="132">
        <v>0</v>
      </c>
      <c r="G87" s="11">
        <v>83451.103776861215</v>
      </c>
      <c r="H87" s="12">
        <f t="shared" si="73"/>
        <v>-83451.103776861215</v>
      </c>
      <c r="I87" s="124" t="e">
        <f t="shared" si="74"/>
        <v>#DIV/0!</v>
      </c>
      <c r="J87" s="13">
        <v>18.68</v>
      </c>
      <c r="K87" s="13">
        <v>896649.36855176731</v>
      </c>
      <c r="L87" s="12">
        <f t="shared" si="75"/>
        <v>-35450.602248394011</v>
      </c>
      <c r="M87" s="14">
        <f t="shared" si="76"/>
        <v>-25.292923439470975</v>
      </c>
      <c r="N87" s="15" t="str">
        <f t="shared" si="77"/>
        <v>ไม่คุ้มทุน</v>
      </c>
    </row>
    <row r="88" spans="1:14" ht="20.25" customHeight="1" x14ac:dyDescent="0.25">
      <c r="A88" s="26"/>
      <c r="B88" s="24"/>
      <c r="C88" s="9">
        <v>79</v>
      </c>
      <c r="D88" s="156" t="s">
        <v>114</v>
      </c>
      <c r="E88" s="81" t="s">
        <v>115</v>
      </c>
      <c r="F88" s="132">
        <v>0</v>
      </c>
      <c r="G88" s="11">
        <v>93355.399951138825</v>
      </c>
      <c r="H88" s="12">
        <f t="shared" si="73"/>
        <v>-93355.399951138825</v>
      </c>
      <c r="I88" s="124" t="e">
        <f t="shared" si="74"/>
        <v>#DIV/0!</v>
      </c>
      <c r="J88" s="13">
        <v>94.260620653555677</v>
      </c>
      <c r="K88" s="13">
        <v>4524557.0657552667</v>
      </c>
      <c r="L88" s="12">
        <f t="shared" si="75"/>
        <v>-45354.89842267162</v>
      </c>
      <c r="M88" s="14">
        <f t="shared" si="76"/>
        <v>-99.758950479614995</v>
      </c>
      <c r="N88" s="15" t="str">
        <f t="shared" si="77"/>
        <v>ไม่คุ้มทุน</v>
      </c>
    </row>
    <row r="89" spans="1:14" ht="20.25" customHeight="1" x14ac:dyDescent="0.25">
      <c r="A89" s="28"/>
      <c r="B89" s="24"/>
      <c r="C89" s="9">
        <v>80</v>
      </c>
      <c r="D89" s="157"/>
      <c r="E89" s="81" t="s">
        <v>116</v>
      </c>
      <c r="F89" s="132">
        <v>0</v>
      </c>
      <c r="G89" s="11">
        <v>99324.948943452662</v>
      </c>
      <c r="H89" s="12">
        <f t="shared" si="73"/>
        <v>-99324.948943452662</v>
      </c>
      <c r="I89" s="124" t="e">
        <f t="shared" si="74"/>
        <v>#DIV/0!</v>
      </c>
      <c r="J89" s="13">
        <v>103.29326104838107</v>
      </c>
      <c r="K89" s="13">
        <v>4958128.3348331777</v>
      </c>
      <c r="L89" s="12">
        <f t="shared" si="75"/>
        <v>-51324.447414985458</v>
      </c>
      <c r="M89" s="14">
        <f t="shared" si="76"/>
        <v>-96.603637926075905</v>
      </c>
      <c r="N89" s="15" t="str">
        <f t="shared" si="77"/>
        <v>ไม่คุ้มทุน</v>
      </c>
    </row>
    <row r="90" spans="1:14" s="6" customFormat="1" ht="20.25" customHeight="1" x14ac:dyDescent="0.25">
      <c r="A90" s="28"/>
      <c r="B90" s="41"/>
      <c r="C90" s="9">
        <v>81</v>
      </c>
      <c r="D90" s="157"/>
      <c r="E90" s="89" t="s">
        <v>117</v>
      </c>
      <c r="F90" s="132">
        <v>0</v>
      </c>
      <c r="G90" s="11">
        <v>84223.03056353076</v>
      </c>
      <c r="H90" s="12">
        <f t="shared" si="73"/>
        <v>-84223.03056353076</v>
      </c>
      <c r="I90" s="124" t="e">
        <f t="shared" si="74"/>
        <v>#DIV/0!</v>
      </c>
      <c r="J90" s="13">
        <v>166.18051073057654</v>
      </c>
      <c r="K90" s="13">
        <v>7976747.8593245</v>
      </c>
      <c r="L90" s="12">
        <f t="shared" si="75"/>
        <v>-36222.529035063555</v>
      </c>
      <c r="M90" s="14">
        <f t="shared" si="76"/>
        <v>-220.2151001550161</v>
      </c>
      <c r="N90" s="15" t="str">
        <f t="shared" si="77"/>
        <v>ไม่คุ้มทุน</v>
      </c>
    </row>
    <row r="91" spans="1:14" ht="20.25" customHeight="1" x14ac:dyDescent="0.25">
      <c r="A91" s="28"/>
      <c r="B91" s="24"/>
      <c r="C91" s="9">
        <v>82</v>
      </c>
      <c r="D91" s="157"/>
      <c r="E91" s="81" t="s">
        <v>118</v>
      </c>
      <c r="F91" s="132">
        <v>0</v>
      </c>
      <c r="G91" s="11">
        <v>105596.91066447496</v>
      </c>
      <c r="H91" s="12">
        <f t="shared" si="73"/>
        <v>-105596.91066447496</v>
      </c>
      <c r="I91" s="124" t="e">
        <f t="shared" si="74"/>
        <v>#DIV/0!</v>
      </c>
      <c r="J91" s="13">
        <v>149.79128654752111</v>
      </c>
      <c r="K91" s="13">
        <v>7190056.8788753562</v>
      </c>
      <c r="L91" s="12">
        <f t="shared" si="75"/>
        <v>-57596.409136007751</v>
      </c>
      <c r="M91" s="14">
        <f t="shared" si="76"/>
        <v>-124.83515876652669</v>
      </c>
      <c r="N91" s="15" t="str">
        <f t="shared" si="77"/>
        <v>ไม่คุ้มทุน</v>
      </c>
    </row>
    <row r="92" spans="1:14" ht="20.25" customHeight="1" x14ac:dyDescent="0.25">
      <c r="A92" s="28"/>
      <c r="B92" s="41"/>
      <c r="C92" s="9">
        <v>83</v>
      </c>
      <c r="D92" s="157"/>
      <c r="E92" s="89" t="s">
        <v>119</v>
      </c>
      <c r="F92" s="132">
        <v>0</v>
      </c>
      <c r="G92" s="11">
        <v>256999.21555936104</v>
      </c>
      <c r="H92" s="12">
        <f t="shared" si="73"/>
        <v>-256999.21555936104</v>
      </c>
      <c r="I92" s="124" t="e">
        <f t="shared" si="74"/>
        <v>#DIV/0!</v>
      </c>
      <c r="J92" s="13">
        <v>20.243150751514246</v>
      </c>
      <c r="K92" s="13">
        <v>971681.38858905167</v>
      </c>
      <c r="L92" s="12">
        <f t="shared" si="75"/>
        <v>-208998.71403089384</v>
      </c>
      <c r="M92" s="14">
        <f t="shared" si="76"/>
        <v>-4.6492218533240326</v>
      </c>
      <c r="N92" s="15" t="str">
        <f t="shared" si="77"/>
        <v>ไม่คุ้มทุน</v>
      </c>
    </row>
    <row r="93" spans="1:14" ht="20.25" customHeight="1" x14ac:dyDescent="0.5">
      <c r="A93" s="28"/>
      <c r="B93" s="42"/>
      <c r="C93" s="9">
        <v>84</v>
      </c>
      <c r="D93" s="157"/>
      <c r="E93" s="100" t="s">
        <v>120</v>
      </c>
      <c r="F93" s="132">
        <v>0</v>
      </c>
      <c r="G93" s="138">
        <v>1269268.3538785442</v>
      </c>
      <c r="H93" s="12">
        <f t="shared" ref="H93:H95" si="78">F93-G93</f>
        <v>-1269268.3538785442</v>
      </c>
      <c r="I93" s="124" t="e">
        <f t="shared" ref="I93:I95" si="79">H93/F93*100</f>
        <v>#DIV/0!</v>
      </c>
      <c r="J93" s="13">
        <v>3.0911702684513571</v>
      </c>
      <c r="K93" s="13">
        <v>148377.72319555175</v>
      </c>
      <c r="L93" s="12">
        <f t="shared" ref="L93:L95" si="80">H93+K93/J93</f>
        <v>-1221267.8523500769</v>
      </c>
      <c r="M93" s="14">
        <f t="shared" ref="M93:M95" si="81">K93/L93</f>
        <v>-0.1214948243417933</v>
      </c>
      <c r="N93" s="15" t="str">
        <f t="shared" ref="N93:N95" si="82">IF(M93&lt;0,"ไม่คุ้มทุน",IF(J93&gt;M93,"คุ้มทุน","ไม่คุ้มทุน"))</f>
        <v>ไม่คุ้มทุน</v>
      </c>
    </row>
    <row r="94" spans="1:14" ht="20.25" customHeight="1" x14ac:dyDescent="0.5">
      <c r="A94" s="28"/>
      <c r="B94" s="42"/>
      <c r="C94" s="9">
        <v>85</v>
      </c>
      <c r="D94" s="157"/>
      <c r="E94" s="100" t="s">
        <v>121</v>
      </c>
      <c r="F94" s="132">
        <v>0</v>
      </c>
      <c r="G94" s="138">
        <v>49111.612639578314</v>
      </c>
      <c r="H94" s="12">
        <f t="shared" si="78"/>
        <v>-49111.612639578314</v>
      </c>
      <c r="I94" s="124" t="e">
        <f t="shared" si="79"/>
        <v>#DIV/0!</v>
      </c>
      <c r="J94" s="13">
        <v>2.7</v>
      </c>
      <c r="K94" s="13">
        <v>129601.35412686146</v>
      </c>
      <c r="L94" s="12">
        <f t="shared" si="80"/>
        <v>-1111.1111111111095</v>
      </c>
      <c r="M94" s="14">
        <f t="shared" si="81"/>
        <v>-116.64121871417549</v>
      </c>
      <c r="N94" s="15" t="str">
        <f t="shared" si="82"/>
        <v>ไม่คุ้มทุน</v>
      </c>
    </row>
    <row r="95" spans="1:14" ht="20.25" customHeight="1" x14ac:dyDescent="0.5">
      <c r="A95" s="39"/>
      <c r="B95" s="42"/>
      <c r="C95" s="9">
        <v>86</v>
      </c>
      <c r="D95" s="158"/>
      <c r="E95" s="100" t="s">
        <v>122</v>
      </c>
      <c r="F95" s="132">
        <v>0</v>
      </c>
      <c r="G95" s="138">
        <v>49714.787242752915</v>
      </c>
      <c r="H95" s="12">
        <f t="shared" si="78"/>
        <v>-49714.787242752915</v>
      </c>
      <c r="I95" s="124" t="e">
        <f t="shared" si="79"/>
        <v>#DIV/0!</v>
      </c>
      <c r="J95" s="13">
        <v>3.15</v>
      </c>
      <c r="K95" s="13">
        <v>151201.57981467168</v>
      </c>
      <c r="L95" s="12">
        <f t="shared" si="80"/>
        <v>-1714.2857142857101</v>
      </c>
      <c r="M95" s="14">
        <f t="shared" si="81"/>
        <v>-88.20092155855869</v>
      </c>
      <c r="N95" s="15" t="str">
        <f t="shared" si="82"/>
        <v>ไม่คุ้มทุน</v>
      </c>
    </row>
    <row r="96" spans="1:14" ht="20.25" customHeight="1" x14ac:dyDescent="0.25">
      <c r="A96" s="28"/>
      <c r="B96" s="43"/>
      <c r="C96" s="9">
        <v>87</v>
      </c>
      <c r="D96" s="156" t="s">
        <v>123</v>
      </c>
      <c r="E96" s="90" t="s">
        <v>124</v>
      </c>
      <c r="F96" s="132">
        <v>0</v>
      </c>
      <c r="G96" s="138">
        <v>87824.874558722498</v>
      </c>
      <c r="H96" s="12">
        <f t="shared" ref="H96:H159" si="83">F96-G96</f>
        <v>-87824.874558722498</v>
      </c>
      <c r="I96" s="124" t="e">
        <f t="shared" ref="I96:I159" si="84">H96/F96*100</f>
        <v>#DIV/0!</v>
      </c>
      <c r="J96" s="13">
        <v>126.92</v>
      </c>
      <c r="K96" s="13">
        <v>6092223.653993058</v>
      </c>
      <c r="L96" s="12">
        <f t="shared" ref="L96:L159" si="85">H96+K96/J96</f>
        <v>-39824.373030255294</v>
      </c>
      <c r="M96" s="14">
        <f t="shared" ref="M96:M159" si="86">K96/L96</f>
        <v>-152.9772646857412</v>
      </c>
      <c r="N96" s="15" t="str">
        <f t="shared" ref="N96:N159" si="87">IF(M96&lt;0,"ไม่คุ้มทุน",IF(J96&gt;M96,"คุ้มทุน","ไม่คุ้มทุน"))</f>
        <v>ไม่คุ้มทุน</v>
      </c>
    </row>
    <row r="97" spans="1:14" ht="20.25" customHeight="1" x14ac:dyDescent="0.25">
      <c r="A97" s="28"/>
      <c r="B97" s="37"/>
      <c r="C97" s="9">
        <v>88</v>
      </c>
      <c r="D97" s="157"/>
      <c r="E97" s="86" t="s">
        <v>125</v>
      </c>
      <c r="F97" s="132">
        <v>0</v>
      </c>
      <c r="G97" s="11">
        <v>59349.206916850693</v>
      </c>
      <c r="H97" s="12">
        <f t="shared" si="83"/>
        <v>-59349.206916850693</v>
      </c>
      <c r="I97" s="124" t="e">
        <f t="shared" si="84"/>
        <v>#DIV/0!</v>
      </c>
      <c r="J97" s="13">
        <v>28.58</v>
      </c>
      <c r="K97" s="13">
        <v>1371854.3336835927</v>
      </c>
      <c r="L97" s="12">
        <f t="shared" si="85"/>
        <v>-11348.705388383481</v>
      </c>
      <c r="M97" s="14">
        <f t="shared" si="86"/>
        <v>-120.88201136032845</v>
      </c>
      <c r="N97" s="15" t="str">
        <f t="shared" si="87"/>
        <v>ไม่คุ้มทุน</v>
      </c>
    </row>
    <row r="98" spans="1:14" ht="20.25" customHeight="1" x14ac:dyDescent="0.25">
      <c r="A98" s="28"/>
      <c r="B98" s="37"/>
      <c r="C98" s="9">
        <v>89</v>
      </c>
      <c r="D98" s="157"/>
      <c r="E98" s="86" t="s">
        <v>126</v>
      </c>
      <c r="F98" s="132">
        <v>0</v>
      </c>
      <c r="G98" s="11">
        <v>49111.612639578314</v>
      </c>
      <c r="H98" s="12">
        <f t="shared" si="83"/>
        <v>-49111.612639578314</v>
      </c>
      <c r="I98" s="124" t="e">
        <f t="shared" si="84"/>
        <v>#DIV/0!</v>
      </c>
      <c r="J98" s="13">
        <v>6.3</v>
      </c>
      <c r="K98" s="13">
        <v>302403.15962934337</v>
      </c>
      <c r="L98" s="12">
        <f t="shared" si="85"/>
        <v>-1111.1111111111095</v>
      </c>
      <c r="M98" s="14">
        <f t="shared" si="86"/>
        <v>-272.1628436664094</v>
      </c>
      <c r="N98" s="15" t="str">
        <f t="shared" si="87"/>
        <v>ไม่คุ้มทุน</v>
      </c>
    </row>
    <row r="99" spans="1:14" ht="20.25" customHeight="1" x14ac:dyDescent="0.25">
      <c r="A99" s="39"/>
      <c r="B99" s="44"/>
      <c r="C99" s="9">
        <v>90</v>
      </c>
      <c r="D99" s="158"/>
      <c r="E99" s="91" t="s">
        <v>127</v>
      </c>
      <c r="F99" s="132">
        <v>0</v>
      </c>
      <c r="G99" s="11">
        <v>50815.891280774144</v>
      </c>
      <c r="H99" s="12">
        <f t="shared" si="83"/>
        <v>-50815.891280774144</v>
      </c>
      <c r="I99" s="124" t="e">
        <f t="shared" si="84"/>
        <v>#DIV/0!</v>
      </c>
      <c r="J99" s="13">
        <v>41.18</v>
      </c>
      <c r="K99" s="13">
        <v>1976660.6529422794</v>
      </c>
      <c r="L99" s="12">
        <f t="shared" si="85"/>
        <v>-2815.389752306939</v>
      </c>
      <c r="M99" s="14">
        <f t="shared" si="86"/>
        <v>-702.09130061747135</v>
      </c>
      <c r="N99" s="15" t="str">
        <f t="shared" si="87"/>
        <v>ไม่คุ้มทุน</v>
      </c>
    </row>
    <row r="100" spans="1:14" ht="20.25" customHeight="1" x14ac:dyDescent="0.25">
      <c r="A100" s="28"/>
      <c r="B100" s="19"/>
      <c r="C100" s="9">
        <v>91</v>
      </c>
      <c r="D100" s="156" t="s">
        <v>128</v>
      </c>
      <c r="E100" s="72" t="s">
        <v>129</v>
      </c>
      <c r="F100" s="132">
        <v>0</v>
      </c>
      <c r="G100" s="11">
        <v>99193.196587124869</v>
      </c>
      <c r="H100" s="12">
        <f t="shared" si="83"/>
        <v>-99193.196587124869</v>
      </c>
      <c r="I100" s="124" t="e">
        <f t="shared" si="84"/>
        <v>#DIV/0!</v>
      </c>
      <c r="J100" s="13">
        <v>202.1714158268303</v>
      </c>
      <c r="K100" s="13">
        <v>9704329.3544081468</v>
      </c>
      <c r="L100" s="12">
        <f t="shared" si="85"/>
        <v>-51192.695058657664</v>
      </c>
      <c r="M100" s="14">
        <f t="shared" si="86"/>
        <v>-189.56472878188427</v>
      </c>
      <c r="N100" s="15" t="str">
        <f t="shared" si="87"/>
        <v>ไม่คุ้มทุน</v>
      </c>
    </row>
    <row r="101" spans="1:14" ht="20.25" customHeight="1" x14ac:dyDescent="0.25">
      <c r="A101" s="28"/>
      <c r="B101" s="19"/>
      <c r="C101" s="9">
        <v>92</v>
      </c>
      <c r="D101" s="157"/>
      <c r="E101" s="72" t="s">
        <v>130</v>
      </c>
      <c r="F101" s="132">
        <v>0</v>
      </c>
      <c r="G101" s="11">
        <v>129792.77927084868</v>
      </c>
      <c r="H101" s="12">
        <f t="shared" si="83"/>
        <v>-129792.77927084868</v>
      </c>
      <c r="I101" s="124" t="e">
        <f t="shared" si="84"/>
        <v>#DIV/0!</v>
      </c>
      <c r="J101" s="13">
        <v>124.44223050076468</v>
      </c>
      <c r="K101" s="13">
        <v>5973289.4753578231</v>
      </c>
      <c r="L101" s="12">
        <f t="shared" si="85"/>
        <v>-81792.27774238147</v>
      </c>
      <c r="M101" s="14">
        <f t="shared" si="86"/>
        <v>-73.029993053521537</v>
      </c>
      <c r="N101" s="15" t="str">
        <f t="shared" si="87"/>
        <v>ไม่คุ้มทุน</v>
      </c>
    </row>
    <row r="102" spans="1:14" ht="20.25" customHeight="1" x14ac:dyDescent="0.25">
      <c r="A102" s="28"/>
      <c r="B102" s="19"/>
      <c r="C102" s="9">
        <v>93</v>
      </c>
      <c r="D102" s="157"/>
      <c r="E102" s="72" t="s">
        <v>131</v>
      </c>
      <c r="F102" s="132">
        <v>0</v>
      </c>
      <c r="G102" s="11">
        <v>72931.388423285214</v>
      </c>
      <c r="H102" s="12">
        <f t="shared" si="83"/>
        <v>-72931.388423285214</v>
      </c>
      <c r="I102" s="124" t="e">
        <f t="shared" si="84"/>
        <v>#DIV/0!</v>
      </c>
      <c r="J102" s="13">
        <v>496.17562713226937</v>
      </c>
      <c r="K102" s="13">
        <v>23816678.948550671</v>
      </c>
      <c r="L102" s="12">
        <f t="shared" si="85"/>
        <v>-24930.88689481801</v>
      </c>
      <c r="M102" s="14">
        <f t="shared" si="86"/>
        <v>-955.30813039391182</v>
      </c>
      <c r="N102" s="15" t="str">
        <f t="shared" si="87"/>
        <v>ไม่คุ้มทุน</v>
      </c>
    </row>
    <row r="103" spans="1:14" ht="20.25" customHeight="1" x14ac:dyDescent="0.25">
      <c r="A103" s="28"/>
      <c r="B103" s="19"/>
      <c r="C103" s="9">
        <v>94</v>
      </c>
      <c r="D103" s="157"/>
      <c r="E103" s="72" t="s">
        <v>132</v>
      </c>
      <c r="F103" s="132">
        <v>0</v>
      </c>
      <c r="G103" s="11">
        <v>106895.98078957896</v>
      </c>
      <c r="H103" s="12">
        <f t="shared" si="83"/>
        <v>-106895.98078957896</v>
      </c>
      <c r="I103" s="124" t="e">
        <f t="shared" si="84"/>
        <v>#DIV/0!</v>
      </c>
      <c r="J103" s="13">
        <v>179.357793713972</v>
      </c>
      <c r="K103" s="13">
        <v>8609264.0513100177</v>
      </c>
      <c r="L103" s="12">
        <f t="shared" si="85"/>
        <v>-58895.479261111759</v>
      </c>
      <c r="M103" s="14">
        <f t="shared" si="86"/>
        <v>-146.17869078101975</v>
      </c>
      <c r="N103" s="15" t="str">
        <f t="shared" si="87"/>
        <v>ไม่คุ้มทุน</v>
      </c>
    </row>
    <row r="104" spans="1:14" ht="20.25" customHeight="1" x14ac:dyDescent="0.25">
      <c r="A104" s="28"/>
      <c r="B104" s="19"/>
      <c r="C104" s="9">
        <v>95</v>
      </c>
      <c r="D104" s="157"/>
      <c r="E104" s="72" t="s">
        <v>133</v>
      </c>
      <c r="F104" s="132">
        <v>0</v>
      </c>
      <c r="G104" s="11">
        <v>102023.74661677454</v>
      </c>
      <c r="H104" s="12">
        <f t="shared" si="83"/>
        <v>-102023.74661677454</v>
      </c>
      <c r="I104" s="124" t="e">
        <f t="shared" si="84"/>
        <v>#DIV/0!</v>
      </c>
      <c r="J104" s="13">
        <v>201.72293282616369</v>
      </c>
      <c r="K104" s="13">
        <v>9682801.9454491567</v>
      </c>
      <c r="L104" s="12">
        <f t="shared" si="85"/>
        <v>-54023.24508830734</v>
      </c>
      <c r="M104" s="14">
        <f t="shared" si="86"/>
        <v>-179.23399324904454</v>
      </c>
      <c r="N104" s="15" t="str">
        <f t="shared" si="87"/>
        <v>ไม่คุ้มทุน</v>
      </c>
    </row>
    <row r="105" spans="1:14" s="6" customFormat="1" ht="20.25" customHeight="1" x14ac:dyDescent="0.25">
      <c r="A105" s="39"/>
      <c r="B105" s="26"/>
      <c r="C105" s="9">
        <v>96</v>
      </c>
      <c r="D105" s="158"/>
      <c r="E105" s="76" t="s">
        <v>134</v>
      </c>
      <c r="F105" s="132">
        <v>0</v>
      </c>
      <c r="G105" s="140">
        <v>57092.740046985724</v>
      </c>
      <c r="H105" s="12">
        <f t="shared" si="83"/>
        <v>-57092.740046985724</v>
      </c>
      <c r="I105" s="124" t="e">
        <f t="shared" si="84"/>
        <v>#DIV/0!</v>
      </c>
      <c r="J105" s="13">
        <v>60.75</v>
      </c>
      <c r="K105" s="13">
        <v>2916030.4678543825</v>
      </c>
      <c r="L105" s="12">
        <f t="shared" si="85"/>
        <v>-9092.2385185185194</v>
      </c>
      <c r="M105" s="14">
        <f t="shared" si="86"/>
        <v>-320.71645084048208</v>
      </c>
      <c r="N105" s="15" t="str">
        <f t="shared" si="87"/>
        <v>ไม่คุ้มทุน</v>
      </c>
    </row>
    <row r="106" spans="1:14" s="6" customFormat="1" ht="20.25" customHeight="1" x14ac:dyDescent="0.25">
      <c r="A106" s="156"/>
      <c r="B106" s="19"/>
      <c r="C106" s="9">
        <v>97</v>
      </c>
      <c r="D106" s="156" t="s">
        <v>135</v>
      </c>
      <c r="E106" s="72" t="s">
        <v>136</v>
      </c>
      <c r="F106" s="132">
        <v>0</v>
      </c>
      <c r="G106" s="11">
        <v>142020.27589883757</v>
      </c>
      <c r="H106" s="12">
        <f t="shared" si="83"/>
        <v>-142020.27589883757</v>
      </c>
      <c r="I106" s="124" t="e">
        <f t="shared" si="84"/>
        <v>#DIV/0!</v>
      </c>
      <c r="J106" s="13">
        <v>202.5</v>
      </c>
      <c r="K106" s="13">
        <v>9720101.5595146082</v>
      </c>
      <c r="L106" s="12">
        <f t="shared" si="85"/>
        <v>-94019.774370370375</v>
      </c>
      <c r="M106" s="14">
        <f t="shared" si="86"/>
        <v>-103.38358738476005</v>
      </c>
      <c r="N106" s="15" t="str">
        <f t="shared" si="87"/>
        <v>ไม่คุ้มทุน</v>
      </c>
    </row>
    <row r="107" spans="1:14" s="6" customFormat="1" ht="20.25" customHeight="1" x14ac:dyDescent="0.25">
      <c r="A107" s="157"/>
      <c r="B107" s="39"/>
      <c r="C107" s="9">
        <v>98</v>
      </c>
      <c r="D107" s="157"/>
      <c r="E107" s="74" t="s">
        <v>137</v>
      </c>
      <c r="F107" s="132">
        <v>0</v>
      </c>
      <c r="G107" s="11">
        <v>48000.501528467204</v>
      </c>
      <c r="H107" s="12">
        <f t="shared" si="83"/>
        <v>-48000.501528467204</v>
      </c>
      <c r="I107" s="124" t="e">
        <f t="shared" si="84"/>
        <v>#DIV/0!</v>
      </c>
      <c r="J107" s="13">
        <v>5.97</v>
      </c>
      <c r="K107" s="13">
        <v>286562.99412494921</v>
      </c>
      <c r="L107" s="12">
        <f t="shared" si="85"/>
        <v>0</v>
      </c>
      <c r="M107" s="14" t="e">
        <f t="shared" si="86"/>
        <v>#DIV/0!</v>
      </c>
      <c r="N107" s="15" t="e">
        <f t="shared" si="87"/>
        <v>#DIV/0!</v>
      </c>
    </row>
    <row r="108" spans="1:14" s="6" customFormat="1" ht="20.25" customHeight="1" x14ac:dyDescent="0.25">
      <c r="A108" s="158"/>
      <c r="B108" s="19"/>
      <c r="C108" s="9">
        <v>99</v>
      </c>
      <c r="D108" s="158"/>
      <c r="E108" s="72" t="s">
        <v>138</v>
      </c>
      <c r="F108" s="132">
        <v>0</v>
      </c>
      <c r="G108" s="11">
        <v>55198.162329438077</v>
      </c>
      <c r="H108" s="12">
        <f t="shared" si="83"/>
        <v>-55198.162329438077</v>
      </c>
      <c r="I108" s="124" t="e">
        <f t="shared" si="84"/>
        <v>#DIV/0!</v>
      </c>
      <c r="J108" s="13">
        <v>32.96</v>
      </c>
      <c r="K108" s="13">
        <v>1582096.530378279</v>
      </c>
      <c r="L108" s="12">
        <f t="shared" si="85"/>
        <v>-7197.6608009708725</v>
      </c>
      <c r="M108" s="14">
        <f t="shared" si="86"/>
        <v>-219.80704205522918</v>
      </c>
      <c r="N108" s="15" t="str">
        <f t="shared" si="87"/>
        <v>ไม่คุ้มทุน</v>
      </c>
    </row>
    <row r="109" spans="1:14" ht="20.25" customHeight="1" x14ac:dyDescent="0.25">
      <c r="A109" s="156"/>
      <c r="B109" s="19"/>
      <c r="C109" s="9">
        <v>100</v>
      </c>
      <c r="D109" s="156" t="s">
        <v>139</v>
      </c>
      <c r="E109" s="72" t="s">
        <v>140</v>
      </c>
      <c r="F109" s="132">
        <v>0</v>
      </c>
      <c r="G109" s="11">
        <v>77025.586519251199</v>
      </c>
      <c r="H109" s="12">
        <f t="shared" si="83"/>
        <v>-77025.586519251199</v>
      </c>
      <c r="I109" s="124" t="e">
        <f t="shared" si="84"/>
        <v>#DIV/0!</v>
      </c>
      <c r="J109" s="13">
        <v>466.58</v>
      </c>
      <c r="K109" s="13">
        <v>22396074.003152229</v>
      </c>
      <c r="L109" s="12">
        <f t="shared" si="85"/>
        <v>-29025.084990783995</v>
      </c>
      <c r="M109" s="14">
        <f t="shared" si="86"/>
        <v>-771.61097065739511</v>
      </c>
      <c r="N109" s="15" t="str">
        <f t="shared" si="87"/>
        <v>ไม่คุ้มทุน</v>
      </c>
    </row>
    <row r="110" spans="1:14" ht="20.25" customHeight="1" x14ac:dyDescent="0.25">
      <c r="A110" s="157"/>
      <c r="B110" s="19"/>
      <c r="C110" s="9">
        <v>101</v>
      </c>
      <c r="D110" s="157"/>
      <c r="E110" s="72" t="s">
        <v>141</v>
      </c>
      <c r="F110" s="132">
        <v>0</v>
      </c>
      <c r="G110" s="11">
        <v>395412.92752846709</v>
      </c>
      <c r="H110" s="12">
        <f t="shared" si="83"/>
        <v>-395412.92752846709</v>
      </c>
      <c r="I110" s="124" t="e">
        <f t="shared" si="84"/>
        <v>#DIV/0!</v>
      </c>
      <c r="J110" s="25">
        <v>27.5</v>
      </c>
      <c r="K110" s="25">
        <v>1320013.7920328481</v>
      </c>
      <c r="L110" s="12">
        <f t="shared" si="85"/>
        <v>-347412.42599999986</v>
      </c>
      <c r="M110" s="14">
        <f t="shared" si="86"/>
        <v>-3.7995583728281748</v>
      </c>
      <c r="N110" s="15" t="str">
        <f t="shared" si="87"/>
        <v>ไม่คุ้มทุน</v>
      </c>
    </row>
    <row r="111" spans="1:14" ht="20.25" customHeight="1" x14ac:dyDescent="0.25">
      <c r="A111" s="157"/>
      <c r="B111" s="19"/>
      <c r="C111" s="9">
        <v>102</v>
      </c>
      <c r="D111" s="157"/>
      <c r="E111" s="72" t="s">
        <v>142</v>
      </c>
      <c r="F111" s="132">
        <v>0</v>
      </c>
      <c r="G111" s="11">
        <v>63740.437962057033</v>
      </c>
      <c r="H111" s="12">
        <f t="shared" si="83"/>
        <v>-63740.437962057033</v>
      </c>
      <c r="I111" s="124" t="e">
        <f t="shared" si="84"/>
        <v>#DIV/0!</v>
      </c>
      <c r="J111" s="13">
        <v>59.78</v>
      </c>
      <c r="K111" s="13">
        <v>2869469.9813717697</v>
      </c>
      <c r="L111" s="12">
        <f t="shared" si="85"/>
        <v>-15739.936433589828</v>
      </c>
      <c r="M111" s="14">
        <f t="shared" si="86"/>
        <v>-182.3050552636397</v>
      </c>
      <c r="N111" s="15" t="str">
        <f t="shared" si="87"/>
        <v>ไม่คุ้มทุน</v>
      </c>
    </row>
    <row r="112" spans="1:14" ht="20.25" customHeight="1" x14ac:dyDescent="0.25">
      <c r="A112" s="26"/>
      <c r="B112" s="32"/>
      <c r="C112" s="9">
        <v>103</v>
      </c>
      <c r="D112" s="156" t="s">
        <v>143</v>
      </c>
      <c r="E112" s="84" t="s">
        <v>144</v>
      </c>
      <c r="F112" s="132">
        <v>0</v>
      </c>
      <c r="G112" s="11">
        <v>72924.585155535635</v>
      </c>
      <c r="H112" s="12">
        <f t="shared" si="83"/>
        <v>-72924.585155535635</v>
      </c>
      <c r="I112" s="124" t="e">
        <f t="shared" si="84"/>
        <v>#DIV/0!</v>
      </c>
      <c r="J112" s="13">
        <v>189.96953950292828</v>
      </c>
      <c r="K112" s="13">
        <v>9118633.17127252</v>
      </c>
      <c r="L112" s="12">
        <f t="shared" si="85"/>
        <v>-24924.08362706843</v>
      </c>
      <c r="M112" s="14">
        <f t="shared" si="86"/>
        <v>-365.85630620214113</v>
      </c>
      <c r="N112" s="15" t="str">
        <f t="shared" si="87"/>
        <v>ไม่คุ้มทุน</v>
      </c>
    </row>
    <row r="113" spans="1:14" ht="20.25" customHeight="1" x14ac:dyDescent="0.25">
      <c r="A113" s="28"/>
      <c r="B113" s="37"/>
      <c r="C113" s="9">
        <v>104</v>
      </c>
      <c r="D113" s="157"/>
      <c r="E113" s="86" t="s">
        <v>145</v>
      </c>
      <c r="F113" s="132">
        <v>0</v>
      </c>
      <c r="G113" s="11">
        <v>113594.93263103883</v>
      </c>
      <c r="H113" s="12">
        <f t="shared" si="83"/>
        <v>-113594.93263103883</v>
      </c>
      <c r="I113" s="124" t="e">
        <f t="shared" si="84"/>
        <v>#DIV/0!</v>
      </c>
      <c r="J113" s="13">
        <v>69.881246656424736</v>
      </c>
      <c r="K113" s="13">
        <v>3354334.8869429091</v>
      </c>
      <c r="L113" s="12">
        <f t="shared" si="85"/>
        <v>-65594.431102571631</v>
      </c>
      <c r="M113" s="14">
        <f t="shared" si="86"/>
        <v>-51.137494914738312</v>
      </c>
      <c r="N113" s="15" t="str">
        <f t="shared" si="87"/>
        <v>ไม่คุ้มทุน</v>
      </c>
    </row>
    <row r="114" spans="1:14" ht="20.25" customHeight="1" x14ac:dyDescent="0.25">
      <c r="A114" s="28"/>
      <c r="B114" s="37"/>
      <c r="C114" s="9">
        <v>105</v>
      </c>
      <c r="D114" s="157"/>
      <c r="E114" s="86" t="s">
        <v>146</v>
      </c>
      <c r="F114" s="132">
        <v>0</v>
      </c>
      <c r="G114" s="11">
        <v>74202.884416860863</v>
      </c>
      <c r="H114" s="12">
        <f t="shared" si="83"/>
        <v>-74202.884416860863</v>
      </c>
      <c r="I114" s="124" t="e">
        <f t="shared" si="84"/>
        <v>#DIV/0!</v>
      </c>
      <c r="J114" s="13">
        <v>175.57332166168868</v>
      </c>
      <c r="K114" s="13">
        <v>8427607.4947799519</v>
      </c>
      <c r="L114" s="12">
        <f t="shared" si="85"/>
        <v>-26202.382888393659</v>
      </c>
      <c r="M114" s="14">
        <f t="shared" si="86"/>
        <v>-321.63515550003507</v>
      </c>
      <c r="N114" s="15" t="str">
        <f t="shared" si="87"/>
        <v>ไม่คุ้มทุน</v>
      </c>
    </row>
    <row r="115" spans="1:14" ht="20.25" customHeight="1" x14ac:dyDescent="0.25">
      <c r="A115" s="28"/>
      <c r="B115" s="37"/>
      <c r="C115" s="9">
        <v>106</v>
      </c>
      <c r="D115" s="157"/>
      <c r="E115" s="86" t="s">
        <v>147</v>
      </c>
      <c r="F115" s="132">
        <v>0</v>
      </c>
      <c r="G115" s="11">
        <v>64455.208490429439</v>
      </c>
      <c r="H115" s="12">
        <f t="shared" si="83"/>
        <v>-64455.208490429439</v>
      </c>
      <c r="I115" s="124" t="e">
        <f t="shared" si="84"/>
        <v>#DIV/0!</v>
      </c>
      <c r="J115" s="13">
        <v>279.08988411538553</v>
      </c>
      <c r="K115" s="13">
        <v>13396454.409060298</v>
      </c>
      <c r="L115" s="12">
        <f t="shared" si="85"/>
        <v>-16454.706961962234</v>
      </c>
      <c r="M115" s="14">
        <f t="shared" si="86"/>
        <v>-814.14117188646435</v>
      </c>
      <c r="N115" s="15" t="str">
        <f t="shared" si="87"/>
        <v>ไม่คุ้มทุน</v>
      </c>
    </row>
    <row r="116" spans="1:14" ht="20.25" customHeight="1" x14ac:dyDescent="0.25">
      <c r="A116" s="28"/>
      <c r="B116" s="37"/>
      <c r="C116" s="9">
        <v>107</v>
      </c>
      <c r="D116" s="157"/>
      <c r="E116" s="86" t="s">
        <v>148</v>
      </c>
      <c r="F116" s="132">
        <v>0</v>
      </c>
      <c r="G116" s="11">
        <v>1445691.9805538878</v>
      </c>
      <c r="H116" s="12">
        <f t="shared" si="83"/>
        <v>-1445691.9805538878</v>
      </c>
      <c r="I116" s="124" t="e">
        <f t="shared" si="84"/>
        <v>#DIV/0!</v>
      </c>
      <c r="J116" s="13">
        <v>3.2538100771264356</v>
      </c>
      <c r="K116" s="13">
        <v>156184.51558044946</v>
      </c>
      <c r="L116" s="12">
        <f t="shared" si="85"/>
        <v>-1397691.4790254205</v>
      </c>
      <c r="M116" s="14">
        <f t="shared" si="86"/>
        <v>-0.11174462885711622</v>
      </c>
      <c r="N116" s="15" t="str">
        <f t="shared" si="87"/>
        <v>ไม่คุ้มทุน</v>
      </c>
    </row>
    <row r="117" spans="1:14" ht="20.25" customHeight="1" x14ac:dyDescent="0.25">
      <c r="A117" s="28"/>
      <c r="B117" s="37"/>
      <c r="C117" s="9">
        <v>108</v>
      </c>
      <c r="D117" s="157"/>
      <c r="E117" s="86" t="s">
        <v>149</v>
      </c>
      <c r="F117" s="132">
        <v>0</v>
      </c>
      <c r="G117" s="11">
        <v>82394.723625247309</v>
      </c>
      <c r="H117" s="12">
        <f t="shared" si="83"/>
        <v>-82394.723625247309</v>
      </c>
      <c r="I117" s="124" t="e">
        <f t="shared" si="84"/>
        <v>#DIV/0!</v>
      </c>
      <c r="J117" s="13">
        <v>133.36837816128704</v>
      </c>
      <c r="K117" s="13">
        <v>6401749.0397800505</v>
      </c>
      <c r="L117" s="12">
        <f t="shared" si="85"/>
        <v>-34394.222096780104</v>
      </c>
      <c r="M117" s="14">
        <f t="shared" si="86"/>
        <v>-186.12861839894222</v>
      </c>
      <c r="N117" s="15" t="str">
        <f t="shared" si="87"/>
        <v>ไม่คุ้มทุน</v>
      </c>
    </row>
    <row r="118" spans="1:14" ht="20.25" customHeight="1" x14ac:dyDescent="0.25">
      <c r="A118" s="39"/>
      <c r="B118" s="35"/>
      <c r="C118" s="9">
        <v>109</v>
      </c>
      <c r="D118" s="157"/>
      <c r="E118" s="85" t="s">
        <v>150</v>
      </c>
      <c r="F118" s="132">
        <v>0</v>
      </c>
      <c r="G118" s="11">
        <v>56431.247498533274</v>
      </c>
      <c r="H118" s="12">
        <f t="shared" si="83"/>
        <v>-56431.247498533274</v>
      </c>
      <c r="I118" s="124" t="e">
        <f t="shared" si="84"/>
        <v>#DIV/0!</v>
      </c>
      <c r="J118" s="13">
        <v>573.52186109443119</v>
      </c>
      <c r="K118" s="13">
        <v>27529336.970072601</v>
      </c>
      <c r="L118" s="12">
        <f t="shared" si="85"/>
        <v>-8430.7459700660693</v>
      </c>
      <c r="M118" s="14">
        <f t="shared" si="86"/>
        <v>-3265.3500731509839</v>
      </c>
      <c r="N118" s="15" t="str">
        <f t="shared" si="87"/>
        <v>ไม่คุ้มทุน</v>
      </c>
    </row>
    <row r="119" spans="1:14" ht="20.25" customHeight="1" x14ac:dyDescent="0.25">
      <c r="A119" s="26"/>
      <c r="B119" s="32"/>
      <c r="C119" s="9">
        <v>110</v>
      </c>
      <c r="D119" s="157"/>
      <c r="E119" s="84" t="s">
        <v>151</v>
      </c>
      <c r="F119" s="132">
        <v>0</v>
      </c>
      <c r="G119" s="11">
        <v>68163.715032942288</v>
      </c>
      <c r="H119" s="12">
        <f t="shared" si="83"/>
        <v>-68163.715032942288</v>
      </c>
      <c r="I119" s="124" t="e">
        <f t="shared" si="84"/>
        <v>#DIV/0!</v>
      </c>
      <c r="J119" s="13">
        <v>235.10669557283339</v>
      </c>
      <c r="K119" s="13">
        <v>11285239.300196663</v>
      </c>
      <c r="L119" s="12">
        <f t="shared" si="85"/>
        <v>-20163.213504475083</v>
      </c>
      <c r="M119" s="14">
        <f t="shared" si="86"/>
        <v>-559.69448013294027</v>
      </c>
      <c r="N119" s="15" t="str">
        <f t="shared" si="87"/>
        <v>ไม่คุ้มทุน</v>
      </c>
    </row>
    <row r="120" spans="1:14" ht="20.25" customHeight="1" x14ac:dyDescent="0.25">
      <c r="A120" s="28"/>
      <c r="B120" s="37"/>
      <c r="C120" s="9">
        <v>111</v>
      </c>
      <c r="D120" s="157"/>
      <c r="E120" s="86" t="s">
        <v>152</v>
      </c>
      <c r="F120" s="132">
        <v>0</v>
      </c>
      <c r="G120" s="138">
        <v>71877.981346632325</v>
      </c>
      <c r="H120" s="12">
        <f t="shared" si="83"/>
        <v>-71877.981346632325</v>
      </c>
      <c r="I120" s="124" t="e">
        <f t="shared" si="84"/>
        <v>#DIV/0!</v>
      </c>
      <c r="J120" s="13">
        <v>194.2373171074077</v>
      </c>
      <c r="K120" s="13">
        <v>9323488.6366994921</v>
      </c>
      <c r="L120" s="12">
        <f t="shared" si="85"/>
        <v>-23877.47981816512</v>
      </c>
      <c r="M120" s="14">
        <f t="shared" si="86"/>
        <v>-390.4720560000859</v>
      </c>
      <c r="N120" s="15" t="str">
        <f t="shared" si="87"/>
        <v>ไม่คุ้มทุน</v>
      </c>
    </row>
    <row r="121" spans="1:14" ht="20.25" customHeight="1" x14ac:dyDescent="0.25">
      <c r="A121" s="28"/>
      <c r="B121" s="37"/>
      <c r="C121" s="9">
        <v>112</v>
      </c>
      <c r="D121" s="157"/>
      <c r="E121" s="86" t="s">
        <v>153</v>
      </c>
      <c r="F121" s="132">
        <v>0</v>
      </c>
      <c r="G121" s="11">
        <v>97888.527987339548</v>
      </c>
      <c r="H121" s="12">
        <f t="shared" si="83"/>
        <v>-97888.527987339548</v>
      </c>
      <c r="I121" s="124" t="e">
        <f t="shared" si="84"/>
        <v>#DIV/0!</v>
      </c>
      <c r="J121" s="13">
        <v>92.222814685996354</v>
      </c>
      <c r="K121" s="13">
        <v>4426741.3572947159</v>
      </c>
      <c r="L121" s="12">
        <f t="shared" si="85"/>
        <v>-49888.026458872344</v>
      </c>
      <c r="M121" s="14">
        <f t="shared" si="86"/>
        <v>-88.733543327157236</v>
      </c>
      <c r="N121" s="15" t="str">
        <f t="shared" si="87"/>
        <v>ไม่คุ้มทุน</v>
      </c>
    </row>
    <row r="122" spans="1:14" ht="20.25" customHeight="1" x14ac:dyDescent="0.25">
      <c r="A122" s="28"/>
      <c r="B122" s="37"/>
      <c r="C122" s="9">
        <v>113</v>
      </c>
      <c r="D122" s="157"/>
      <c r="E122" s="86" t="s">
        <v>154</v>
      </c>
      <c r="F122" s="132">
        <v>0</v>
      </c>
      <c r="G122" s="11">
        <v>64207.485875847546</v>
      </c>
      <c r="H122" s="12">
        <f t="shared" si="83"/>
        <v>-64207.485875847546</v>
      </c>
      <c r="I122" s="124" t="e">
        <f t="shared" si="84"/>
        <v>#DIV/0!</v>
      </c>
      <c r="J122" s="13">
        <v>387.33582168118471</v>
      </c>
      <c r="K122" s="13">
        <v>18592313.700637806</v>
      </c>
      <c r="L122" s="12">
        <f t="shared" si="85"/>
        <v>-16206.984347380341</v>
      </c>
      <c r="M122" s="14">
        <f t="shared" si="86"/>
        <v>-1147.1790989693295</v>
      </c>
      <c r="N122" s="15" t="str">
        <f t="shared" si="87"/>
        <v>ไม่คุ้มทุน</v>
      </c>
    </row>
    <row r="123" spans="1:14" ht="20.25" customHeight="1" x14ac:dyDescent="0.25">
      <c r="A123" s="28"/>
      <c r="B123" s="37"/>
      <c r="C123" s="9">
        <v>114</v>
      </c>
      <c r="D123" s="157"/>
      <c r="E123" s="86" t="s">
        <v>155</v>
      </c>
      <c r="F123" s="132">
        <v>0</v>
      </c>
      <c r="G123" s="11">
        <v>97745.631905848757</v>
      </c>
      <c r="H123" s="12">
        <f t="shared" si="83"/>
        <v>-97745.631905848757</v>
      </c>
      <c r="I123" s="124" t="e">
        <f t="shared" si="84"/>
        <v>#DIV/0!</v>
      </c>
      <c r="J123" s="13">
        <v>92.109309683305895</v>
      </c>
      <c r="K123" s="13">
        <v>4421293.0602395833</v>
      </c>
      <c r="L123" s="12">
        <f t="shared" si="85"/>
        <v>-49745.13037738156</v>
      </c>
      <c r="M123" s="14">
        <f t="shared" si="86"/>
        <v>-88.878911899482844</v>
      </c>
      <c r="N123" s="15" t="str">
        <f t="shared" si="87"/>
        <v>ไม่คุ้มทุน</v>
      </c>
    </row>
    <row r="124" spans="1:14" ht="20.25" customHeight="1" x14ac:dyDescent="0.25">
      <c r="A124" s="28"/>
      <c r="B124" s="37"/>
      <c r="C124" s="9">
        <v>115</v>
      </c>
      <c r="D124" s="157"/>
      <c r="E124" s="86" t="s">
        <v>156</v>
      </c>
      <c r="F124" s="132">
        <v>0</v>
      </c>
      <c r="G124" s="11">
        <v>60317.574699198907</v>
      </c>
      <c r="H124" s="12">
        <f t="shared" si="83"/>
        <v>-60317.574699198907</v>
      </c>
      <c r="I124" s="124" t="e">
        <f t="shared" si="84"/>
        <v>#DIV/0!</v>
      </c>
      <c r="J124" s="13">
        <v>73.800000000000011</v>
      </c>
      <c r="K124" s="13">
        <v>3542437.0128008802</v>
      </c>
      <c r="L124" s="12">
        <f t="shared" si="85"/>
        <v>-12317.073170731703</v>
      </c>
      <c r="M124" s="14">
        <f t="shared" si="86"/>
        <v>-287.60379707888347</v>
      </c>
      <c r="N124" s="15" t="str">
        <f t="shared" si="87"/>
        <v>ไม่คุ้มทุน</v>
      </c>
    </row>
    <row r="125" spans="1:14" ht="20.25" customHeight="1" x14ac:dyDescent="0.25">
      <c r="A125" s="28"/>
      <c r="B125" s="37"/>
      <c r="C125" s="9">
        <v>116</v>
      </c>
      <c r="D125" s="157"/>
      <c r="E125" s="86" t="s">
        <v>157</v>
      </c>
      <c r="F125" s="132">
        <v>0</v>
      </c>
      <c r="G125" s="11">
        <v>75794.637066633455</v>
      </c>
      <c r="H125" s="12">
        <f t="shared" si="83"/>
        <v>-75794.637066633455</v>
      </c>
      <c r="I125" s="124" t="e">
        <f t="shared" si="84"/>
        <v>#DIV/0!</v>
      </c>
      <c r="J125" s="13">
        <v>67.72999999999999</v>
      </c>
      <c r="K125" s="13">
        <v>3251073.9685230833</v>
      </c>
      <c r="L125" s="12">
        <f t="shared" si="85"/>
        <v>-27794.135538166251</v>
      </c>
      <c r="M125" s="14">
        <f t="shared" si="86"/>
        <v>-116.96978177496419</v>
      </c>
      <c r="N125" s="15" t="str">
        <f t="shared" si="87"/>
        <v>ไม่คุ้มทุน</v>
      </c>
    </row>
    <row r="126" spans="1:14" ht="20.25" customHeight="1" x14ac:dyDescent="0.25">
      <c r="A126" s="39"/>
      <c r="B126" s="35"/>
      <c r="C126" s="9">
        <v>117</v>
      </c>
      <c r="D126" s="158"/>
      <c r="E126" s="85" t="s">
        <v>158</v>
      </c>
      <c r="F126" s="132">
        <v>0</v>
      </c>
      <c r="G126" s="11">
        <v>135948.21394676785</v>
      </c>
      <c r="H126" s="12">
        <f t="shared" si="83"/>
        <v>-135948.21394676785</v>
      </c>
      <c r="I126" s="124" t="e">
        <f t="shared" si="84"/>
        <v>#DIV/0!</v>
      </c>
      <c r="J126" s="13">
        <v>7.65</v>
      </c>
      <c r="K126" s="13">
        <v>367203.83669277414</v>
      </c>
      <c r="L126" s="12">
        <f t="shared" si="85"/>
        <v>-87947.712418300653</v>
      </c>
      <c r="M126" s="14">
        <f t="shared" si="86"/>
        <v>-4.1752517103146882</v>
      </c>
      <c r="N126" s="15" t="str">
        <f t="shared" si="87"/>
        <v>ไม่คุ้มทุน</v>
      </c>
    </row>
    <row r="127" spans="1:14" ht="20.25" customHeight="1" x14ac:dyDescent="0.25">
      <c r="A127" s="157"/>
      <c r="B127" s="19"/>
      <c r="C127" s="9">
        <v>118</v>
      </c>
      <c r="D127" s="157" t="s">
        <v>159</v>
      </c>
      <c r="E127" s="72" t="s">
        <v>160</v>
      </c>
      <c r="F127" s="132">
        <v>0</v>
      </c>
      <c r="G127" s="11">
        <v>93336.320123295751</v>
      </c>
      <c r="H127" s="12">
        <f t="shared" si="83"/>
        <v>-93336.320123295751</v>
      </c>
      <c r="I127" s="124" t="e">
        <f t="shared" si="84"/>
        <v>#DIV/0!</v>
      </c>
      <c r="J127" s="13">
        <v>156.04828755587226</v>
      </c>
      <c r="K127" s="13">
        <v>7490396.0653403364</v>
      </c>
      <c r="L127" s="12">
        <f t="shared" si="85"/>
        <v>-45335.818594828546</v>
      </c>
      <c r="M127" s="14">
        <f t="shared" si="86"/>
        <v>-165.22026727437907</v>
      </c>
      <c r="N127" s="15" t="str">
        <f t="shared" si="87"/>
        <v>ไม่คุ้มทุน</v>
      </c>
    </row>
    <row r="128" spans="1:14" ht="20.25" customHeight="1" x14ac:dyDescent="0.25">
      <c r="A128" s="157"/>
      <c r="B128" s="19"/>
      <c r="C128" s="9">
        <v>119</v>
      </c>
      <c r="D128" s="157"/>
      <c r="E128" s="72" t="s">
        <v>161</v>
      </c>
      <c r="F128" s="132">
        <v>0</v>
      </c>
      <c r="G128" s="11">
        <v>206873.74091278634</v>
      </c>
      <c r="H128" s="12">
        <f t="shared" si="83"/>
        <v>-206873.74091278634</v>
      </c>
      <c r="I128" s="124" t="e">
        <f t="shared" si="84"/>
        <v>#DIV/0!</v>
      </c>
      <c r="J128" s="13">
        <v>45.570008421325383</v>
      </c>
      <c r="K128" s="13">
        <v>2187383.2588800923</v>
      </c>
      <c r="L128" s="12">
        <f t="shared" si="85"/>
        <v>-158873.23938431914</v>
      </c>
      <c r="M128" s="14">
        <f t="shared" si="86"/>
        <v>-13.768103850320232</v>
      </c>
      <c r="N128" s="15" t="str">
        <f t="shared" si="87"/>
        <v>ไม่คุ้มทุน</v>
      </c>
    </row>
    <row r="129" spans="1:14" ht="20.25" customHeight="1" x14ac:dyDescent="0.25">
      <c r="A129" s="157"/>
      <c r="B129" s="19"/>
      <c r="C129" s="9">
        <v>120</v>
      </c>
      <c r="D129" s="157"/>
      <c r="E129" s="72" t="s">
        <v>162</v>
      </c>
      <c r="F129" s="132">
        <v>0</v>
      </c>
      <c r="G129" s="11">
        <v>66032.457840964838</v>
      </c>
      <c r="H129" s="12">
        <f t="shared" si="83"/>
        <v>-66032.457840964838</v>
      </c>
      <c r="I129" s="124" t="e">
        <f t="shared" si="84"/>
        <v>#DIV/0!</v>
      </c>
      <c r="J129" s="34">
        <v>545.55159940402928</v>
      </c>
      <c r="K129" s="34">
        <v>26186750.381050836</v>
      </c>
      <c r="L129" s="12">
        <f t="shared" si="85"/>
        <v>-18031.956312497634</v>
      </c>
      <c r="M129" s="14">
        <f t="shared" si="86"/>
        <v>-1452.2412281412448</v>
      </c>
      <c r="N129" s="15" t="str">
        <f t="shared" si="87"/>
        <v>ไม่คุ้มทุน</v>
      </c>
    </row>
    <row r="130" spans="1:14" ht="20.25" customHeight="1" x14ac:dyDescent="0.25">
      <c r="A130" s="157"/>
      <c r="B130" s="19"/>
      <c r="C130" s="9">
        <v>121</v>
      </c>
      <c r="D130" s="157"/>
      <c r="E130" s="72" t="s">
        <v>163</v>
      </c>
      <c r="F130" s="132">
        <v>0</v>
      </c>
      <c r="G130" s="11">
        <v>69836.798833022913</v>
      </c>
      <c r="H130" s="12">
        <f t="shared" si="83"/>
        <v>-69836.798833022913</v>
      </c>
      <c r="I130" s="124" t="e">
        <f t="shared" si="84"/>
        <v>#DIV/0!</v>
      </c>
      <c r="J130" s="13">
        <v>363.82009943641901</v>
      </c>
      <c r="K130" s="13">
        <v>17463547.239084922</v>
      </c>
      <c r="L130" s="12">
        <f t="shared" si="85"/>
        <v>-21836.297304555708</v>
      </c>
      <c r="M130" s="14">
        <f t="shared" si="86"/>
        <v>-799.7485560631884</v>
      </c>
      <c r="N130" s="15" t="str">
        <f t="shared" si="87"/>
        <v>ไม่คุ้มทุน</v>
      </c>
    </row>
    <row r="131" spans="1:14" ht="20.25" customHeight="1" x14ac:dyDescent="0.25">
      <c r="A131" s="157"/>
      <c r="B131" s="19"/>
      <c r="C131" s="9">
        <v>122</v>
      </c>
      <c r="D131" s="157"/>
      <c r="E131" s="72" t="s">
        <v>164</v>
      </c>
      <c r="F131" s="132">
        <v>0</v>
      </c>
      <c r="G131" s="11">
        <v>173119.90433202329</v>
      </c>
      <c r="H131" s="12">
        <f t="shared" si="83"/>
        <v>-173119.90433202329</v>
      </c>
      <c r="I131" s="124" t="e">
        <f t="shared" si="84"/>
        <v>#DIV/0!</v>
      </c>
      <c r="J131" s="13">
        <v>56.941035499125476</v>
      </c>
      <c r="K131" s="13">
        <v>2733198.2615082776</v>
      </c>
      <c r="L131" s="12">
        <f t="shared" si="85"/>
        <v>-125119.40280355609</v>
      </c>
      <c r="M131" s="14">
        <f t="shared" si="86"/>
        <v>-21.844719526031785</v>
      </c>
      <c r="N131" s="15" t="str">
        <f t="shared" si="87"/>
        <v>ไม่คุ้มทุน</v>
      </c>
    </row>
    <row r="132" spans="1:14" ht="20.25" customHeight="1" x14ac:dyDescent="0.25">
      <c r="A132" s="157"/>
      <c r="B132" s="19"/>
      <c r="C132" s="9">
        <v>123</v>
      </c>
      <c r="D132" s="157"/>
      <c r="E132" s="72" t="s">
        <v>165</v>
      </c>
      <c r="F132" s="132">
        <v>0</v>
      </c>
      <c r="G132" s="11">
        <v>88149.734981910457</v>
      </c>
      <c r="H132" s="12">
        <f t="shared" si="83"/>
        <v>-88149.734981910457</v>
      </c>
      <c r="I132" s="124" t="e">
        <f t="shared" si="84"/>
        <v>#DIV/0!</v>
      </c>
      <c r="J132" s="13">
        <v>200.60896968322862</v>
      </c>
      <c r="K132" s="13">
        <v>9629331.1559040472</v>
      </c>
      <c r="L132" s="12">
        <f t="shared" si="85"/>
        <v>-40149.233453443252</v>
      </c>
      <c r="M132" s="14">
        <f t="shared" si="86"/>
        <v>-239.83848077872139</v>
      </c>
      <c r="N132" s="15" t="str">
        <f t="shared" si="87"/>
        <v>ไม่คุ้มทุน</v>
      </c>
    </row>
    <row r="133" spans="1:14" ht="20.25" customHeight="1" x14ac:dyDescent="0.25">
      <c r="A133" s="158"/>
      <c r="B133" s="19"/>
      <c r="C133" s="9">
        <v>124</v>
      </c>
      <c r="D133" s="158"/>
      <c r="E133" s="72" t="s">
        <v>166</v>
      </c>
      <c r="F133" s="132">
        <v>0</v>
      </c>
      <c r="G133" s="11">
        <v>48000.501528467204</v>
      </c>
      <c r="H133" s="12">
        <f t="shared" si="83"/>
        <v>-48000.501528467204</v>
      </c>
      <c r="I133" s="124" t="e">
        <f t="shared" si="84"/>
        <v>#DIV/0!</v>
      </c>
      <c r="J133" s="13">
        <v>0.45</v>
      </c>
      <c r="K133" s="13">
        <v>21600.225687810242</v>
      </c>
      <c r="L133" s="12">
        <f t="shared" si="85"/>
        <v>0</v>
      </c>
      <c r="M133" s="14" t="e">
        <f t="shared" si="86"/>
        <v>#DIV/0!</v>
      </c>
      <c r="N133" s="15" t="e">
        <f t="shared" si="87"/>
        <v>#DIV/0!</v>
      </c>
    </row>
    <row r="134" spans="1:14" ht="20.25" customHeight="1" x14ac:dyDescent="0.25">
      <c r="A134" s="156"/>
      <c r="B134" s="19"/>
      <c r="C134" s="9">
        <v>125</v>
      </c>
      <c r="D134" s="156" t="s">
        <v>167</v>
      </c>
      <c r="E134" s="72" t="s">
        <v>168</v>
      </c>
      <c r="F134" s="132">
        <v>0</v>
      </c>
      <c r="G134" s="11">
        <v>83112.897705494164</v>
      </c>
      <c r="H134" s="12">
        <f t="shared" si="83"/>
        <v>-83112.897705494164</v>
      </c>
      <c r="I134" s="124" t="e">
        <f t="shared" si="84"/>
        <v>#DIV/0!</v>
      </c>
      <c r="J134" s="13">
        <v>227.31</v>
      </c>
      <c r="K134" s="13">
        <v>10910994.00243588</v>
      </c>
      <c r="L134" s="12">
        <f t="shared" si="85"/>
        <v>-35112.39617702696</v>
      </c>
      <c r="M134" s="14">
        <f t="shared" si="86"/>
        <v>-310.74478504473677</v>
      </c>
      <c r="N134" s="15" t="str">
        <f t="shared" si="87"/>
        <v>ไม่คุ้มทุน</v>
      </c>
    </row>
    <row r="135" spans="1:14" ht="20.25" customHeight="1" x14ac:dyDescent="0.25">
      <c r="A135" s="157"/>
      <c r="B135" s="19"/>
      <c r="C135" s="9">
        <v>126</v>
      </c>
      <c r="D135" s="157"/>
      <c r="E135" s="72" t="s">
        <v>169</v>
      </c>
      <c r="F135" s="132">
        <v>0</v>
      </c>
      <c r="G135" s="11">
        <v>172762.45198448823</v>
      </c>
      <c r="H135" s="12">
        <f t="shared" si="83"/>
        <v>-172762.45198448823</v>
      </c>
      <c r="I135" s="124" t="e">
        <f t="shared" si="84"/>
        <v>#DIV/0!</v>
      </c>
      <c r="J135" s="13">
        <v>64.69</v>
      </c>
      <c r="K135" s="13">
        <v>3105152.4438765435</v>
      </c>
      <c r="L135" s="12">
        <f t="shared" si="85"/>
        <v>-124761.95045602103</v>
      </c>
      <c r="M135" s="14">
        <f t="shared" si="86"/>
        <v>-24.88861734308265</v>
      </c>
      <c r="N135" s="15" t="str">
        <f t="shared" si="87"/>
        <v>ไม่คุ้มทุน</v>
      </c>
    </row>
    <row r="136" spans="1:14" ht="20.25" customHeight="1" x14ac:dyDescent="0.25">
      <c r="A136" s="157"/>
      <c r="B136" s="19"/>
      <c r="C136" s="9">
        <v>127</v>
      </c>
      <c r="D136" s="157"/>
      <c r="E136" s="72" t="s">
        <v>170</v>
      </c>
      <c r="F136" s="132">
        <v>0</v>
      </c>
      <c r="G136" s="11">
        <v>63023.905490568846</v>
      </c>
      <c r="H136" s="12">
        <f t="shared" si="83"/>
        <v>-63023.905490568846</v>
      </c>
      <c r="I136" s="124" t="e">
        <f t="shared" si="84"/>
        <v>#DIV/0!</v>
      </c>
      <c r="J136" s="13">
        <v>58.05</v>
      </c>
      <c r="K136" s="13">
        <v>2786429.1137275212</v>
      </c>
      <c r="L136" s="12">
        <f t="shared" si="85"/>
        <v>-15023.403962101642</v>
      </c>
      <c r="M136" s="14">
        <f t="shared" si="86"/>
        <v>-185.47255473903428</v>
      </c>
      <c r="N136" s="15" t="str">
        <f t="shared" si="87"/>
        <v>ไม่คุ้มทุน</v>
      </c>
    </row>
    <row r="137" spans="1:14" ht="20.25" customHeight="1" x14ac:dyDescent="0.25">
      <c r="A137" s="157"/>
      <c r="B137" s="19"/>
      <c r="C137" s="9">
        <v>128</v>
      </c>
      <c r="D137" s="157"/>
      <c r="E137" s="72" t="s">
        <v>171</v>
      </c>
      <c r="F137" s="132">
        <v>0</v>
      </c>
      <c r="G137" s="11">
        <v>54185.539075400877</v>
      </c>
      <c r="H137" s="12">
        <f t="shared" si="83"/>
        <v>-54185.539075400877</v>
      </c>
      <c r="I137" s="124" t="e">
        <f t="shared" si="84"/>
        <v>#DIV/0!</v>
      </c>
      <c r="J137" s="13">
        <v>15.98</v>
      </c>
      <c r="K137" s="13">
        <v>767048.014424906</v>
      </c>
      <c r="L137" s="12">
        <f t="shared" si="85"/>
        <v>-6185.0375469336723</v>
      </c>
      <c r="M137" s="14">
        <f t="shared" si="86"/>
        <v>-124.01671107157334</v>
      </c>
      <c r="N137" s="15" t="str">
        <f t="shared" si="87"/>
        <v>ไม่คุ้มทุน</v>
      </c>
    </row>
    <row r="138" spans="1:14" ht="20.25" customHeight="1" x14ac:dyDescent="0.25">
      <c r="A138" s="26"/>
      <c r="B138" s="32"/>
      <c r="C138" s="9">
        <v>129</v>
      </c>
      <c r="D138" s="159" t="s">
        <v>172</v>
      </c>
      <c r="E138" s="71" t="s">
        <v>173</v>
      </c>
      <c r="F138" s="132">
        <v>0</v>
      </c>
      <c r="G138" s="11">
        <v>106178.73274750741</v>
      </c>
      <c r="H138" s="12">
        <f t="shared" si="83"/>
        <v>-106178.73274750741</v>
      </c>
      <c r="I138" s="124" t="e">
        <f t="shared" si="84"/>
        <v>#DIV/0!</v>
      </c>
      <c r="J138" s="13">
        <v>173.59145273730465</v>
      </c>
      <c r="K138" s="13">
        <v>8332476.7924458347</v>
      </c>
      <c r="L138" s="12">
        <f t="shared" si="85"/>
        <v>-58178.231219040208</v>
      </c>
      <c r="M138" s="14">
        <f t="shared" si="86"/>
        <v>-143.22327471720786</v>
      </c>
      <c r="N138" s="15" t="str">
        <f t="shared" si="87"/>
        <v>ไม่คุ้มทุน</v>
      </c>
    </row>
    <row r="139" spans="1:14" ht="20.25" customHeight="1" x14ac:dyDescent="0.25">
      <c r="A139" s="28"/>
      <c r="B139" s="37"/>
      <c r="C139" s="9">
        <v>130</v>
      </c>
      <c r="D139" s="159"/>
      <c r="E139" s="71" t="s">
        <v>174</v>
      </c>
      <c r="F139" s="132">
        <v>0</v>
      </c>
      <c r="G139" s="11">
        <v>117663.65843664357</v>
      </c>
      <c r="H139" s="12">
        <f t="shared" si="83"/>
        <v>-117663.65843664357</v>
      </c>
      <c r="I139" s="124" t="e">
        <f t="shared" si="84"/>
        <v>#DIV/0!</v>
      </c>
      <c r="J139" s="13">
        <v>129.73854726269533</v>
      </c>
      <c r="K139" s="13">
        <v>6227515.3361841217</v>
      </c>
      <c r="L139" s="12">
        <f t="shared" si="85"/>
        <v>-69663.156908176374</v>
      </c>
      <c r="M139" s="14">
        <f t="shared" si="86"/>
        <v>-89.394675931678847</v>
      </c>
      <c r="N139" s="15" t="str">
        <f t="shared" si="87"/>
        <v>ไม่คุ้มทุน</v>
      </c>
    </row>
    <row r="140" spans="1:14" ht="20.25" customHeight="1" x14ac:dyDescent="0.25">
      <c r="A140" s="28"/>
      <c r="B140" s="37"/>
      <c r="C140" s="9">
        <v>131</v>
      </c>
      <c r="D140" s="159"/>
      <c r="E140" s="71" t="s">
        <v>175</v>
      </c>
      <c r="F140" s="132">
        <v>0</v>
      </c>
      <c r="G140" s="11" t="e">
        <v>#DIV/0!</v>
      </c>
      <c r="H140" s="12" t="e">
        <f t="shared" si="83"/>
        <v>#DIV/0!</v>
      </c>
      <c r="I140" s="124" t="e">
        <f t="shared" si="84"/>
        <v>#DIV/0!</v>
      </c>
      <c r="J140" s="13">
        <v>0</v>
      </c>
      <c r="K140" s="13">
        <v>0</v>
      </c>
      <c r="L140" s="12" t="e">
        <f t="shared" si="85"/>
        <v>#DIV/0!</v>
      </c>
      <c r="M140" s="14" t="e">
        <f t="shared" si="86"/>
        <v>#DIV/0!</v>
      </c>
      <c r="N140" s="15" t="e">
        <f t="shared" si="87"/>
        <v>#DIV/0!</v>
      </c>
    </row>
    <row r="141" spans="1:14" ht="20.25" customHeight="1" x14ac:dyDescent="0.25">
      <c r="A141" s="28"/>
      <c r="B141" s="37"/>
      <c r="C141" s="9">
        <v>132</v>
      </c>
      <c r="D141" s="159"/>
      <c r="E141" s="71" t="s">
        <v>176</v>
      </c>
      <c r="F141" s="132">
        <v>0</v>
      </c>
      <c r="G141" s="11">
        <v>52190.675911183251</v>
      </c>
      <c r="H141" s="12">
        <f t="shared" si="83"/>
        <v>-52190.675911183251</v>
      </c>
      <c r="I141" s="124" t="e">
        <f t="shared" si="84"/>
        <v>#DIV/0!</v>
      </c>
      <c r="J141" s="13">
        <v>64.8</v>
      </c>
      <c r="K141" s="13">
        <v>3110432.4990446749</v>
      </c>
      <c r="L141" s="12">
        <f t="shared" si="85"/>
        <v>-4190.1743827160462</v>
      </c>
      <c r="M141" s="14">
        <f t="shared" si="86"/>
        <v>-742.31576420180181</v>
      </c>
      <c r="N141" s="15" t="str">
        <f t="shared" si="87"/>
        <v>ไม่คุ้มทุน</v>
      </c>
    </row>
    <row r="142" spans="1:14" ht="20.25" customHeight="1" x14ac:dyDescent="0.25">
      <c r="A142" s="28"/>
      <c r="B142" s="35"/>
      <c r="C142" s="9">
        <v>133</v>
      </c>
      <c r="D142" s="159"/>
      <c r="E142" s="71" t="s">
        <v>177</v>
      </c>
      <c r="F142" s="132">
        <v>0</v>
      </c>
      <c r="G142" s="11">
        <v>51785.981931413109</v>
      </c>
      <c r="H142" s="12">
        <f t="shared" si="83"/>
        <v>-51785.981931413109</v>
      </c>
      <c r="I142" s="124" t="e">
        <f t="shared" si="84"/>
        <v>#DIV/0!</v>
      </c>
      <c r="J142" s="13">
        <v>118.13</v>
      </c>
      <c r="K142" s="13">
        <v>5670299.2455578307</v>
      </c>
      <c r="L142" s="12">
        <f t="shared" si="85"/>
        <v>-3785.4804029459046</v>
      </c>
      <c r="M142" s="14">
        <f t="shared" si="86"/>
        <v>-1497.9074363045543</v>
      </c>
      <c r="N142" s="15" t="str">
        <f t="shared" si="87"/>
        <v>ไม่คุ้มทุน</v>
      </c>
    </row>
    <row r="143" spans="1:14" ht="20.25" customHeight="1" x14ac:dyDescent="0.25">
      <c r="A143" s="39"/>
      <c r="B143" s="45"/>
      <c r="C143" s="9">
        <v>134</v>
      </c>
      <c r="D143" s="159"/>
      <c r="E143" s="71" t="s">
        <v>178</v>
      </c>
      <c r="F143" s="132">
        <v>0</v>
      </c>
      <c r="G143" s="11">
        <v>88865.845972911644</v>
      </c>
      <c r="H143" s="12">
        <f t="shared" si="83"/>
        <v>-88865.845972911644</v>
      </c>
      <c r="I143" s="124" t="e">
        <f t="shared" si="84"/>
        <v>#DIV/0!</v>
      </c>
      <c r="J143" s="13">
        <v>110.7</v>
      </c>
      <c r="K143" s="13">
        <v>5313655.5192013197</v>
      </c>
      <c r="L143" s="12">
        <f t="shared" si="85"/>
        <v>-40865.344444444439</v>
      </c>
      <c r="M143" s="14">
        <f t="shared" si="86"/>
        <v>-130.02840405334453</v>
      </c>
      <c r="N143" s="15" t="str">
        <f t="shared" si="87"/>
        <v>ไม่คุ้มทุน</v>
      </c>
    </row>
    <row r="144" spans="1:14" ht="20.25" customHeight="1" x14ac:dyDescent="0.25">
      <c r="A144" s="26"/>
      <c r="B144" s="19"/>
      <c r="C144" s="9">
        <v>135</v>
      </c>
      <c r="D144" s="156" t="s">
        <v>179</v>
      </c>
      <c r="E144" s="72" t="s">
        <v>180</v>
      </c>
      <c r="F144" s="132">
        <v>0</v>
      </c>
      <c r="G144" s="11">
        <v>80298.163245195741</v>
      </c>
      <c r="H144" s="12">
        <f t="shared" si="83"/>
        <v>-80298.163245195741</v>
      </c>
      <c r="I144" s="124" t="e">
        <f t="shared" si="84"/>
        <v>#DIV/0!</v>
      </c>
      <c r="J144" s="13">
        <v>266.67</v>
      </c>
      <c r="K144" s="13">
        <v>12800293.742596351</v>
      </c>
      <c r="L144" s="12">
        <f t="shared" si="85"/>
        <v>-32297.661716728537</v>
      </c>
      <c r="M144" s="14">
        <f t="shared" si="86"/>
        <v>-396.32261477203019</v>
      </c>
      <c r="N144" s="15" t="str">
        <f t="shared" si="87"/>
        <v>ไม่คุ้มทุน</v>
      </c>
    </row>
    <row r="145" spans="1:14" ht="20.25" customHeight="1" x14ac:dyDescent="0.25">
      <c r="A145" s="39"/>
      <c r="B145" s="19"/>
      <c r="C145" s="9">
        <v>136</v>
      </c>
      <c r="D145" s="158"/>
      <c r="E145" s="72" t="s">
        <v>181</v>
      </c>
      <c r="F145" s="132">
        <v>0</v>
      </c>
      <c r="G145" s="11">
        <v>69745.156788937078</v>
      </c>
      <c r="H145" s="12">
        <f t="shared" si="83"/>
        <v>-69745.156788937078</v>
      </c>
      <c r="I145" s="124" t="e">
        <f t="shared" si="84"/>
        <v>#DIV/0!</v>
      </c>
      <c r="J145" s="25">
        <v>19.579999999999998</v>
      </c>
      <c r="K145" s="25">
        <v>939849.81992738775</v>
      </c>
      <c r="L145" s="12">
        <f t="shared" si="85"/>
        <v>-21744.655260469874</v>
      </c>
      <c r="M145" s="14">
        <f t="shared" si="86"/>
        <v>-43.222107164695458</v>
      </c>
      <c r="N145" s="15" t="str">
        <f t="shared" si="87"/>
        <v>ไม่คุ้มทุน</v>
      </c>
    </row>
    <row r="146" spans="1:14" ht="20.25" customHeight="1" x14ac:dyDescent="0.25">
      <c r="A146" s="26"/>
      <c r="B146" s="19"/>
      <c r="C146" s="9">
        <v>137</v>
      </c>
      <c r="D146" s="156" t="s">
        <v>182</v>
      </c>
      <c r="E146" s="72" t="s">
        <v>183</v>
      </c>
      <c r="F146" s="132">
        <v>0</v>
      </c>
      <c r="G146" s="11">
        <v>461601.82074670825</v>
      </c>
      <c r="H146" s="12">
        <f t="shared" si="83"/>
        <v>-461601.82074670825</v>
      </c>
      <c r="I146" s="124" t="e">
        <f t="shared" si="84"/>
        <v>#DIV/0!</v>
      </c>
      <c r="J146" s="13">
        <v>6.14</v>
      </c>
      <c r="K146" s="13">
        <v>294723.07938478864</v>
      </c>
      <c r="L146" s="12">
        <f t="shared" si="85"/>
        <v>-413601.31921824103</v>
      </c>
      <c r="M146" s="14">
        <f t="shared" si="86"/>
        <v>-0.71257770633288275</v>
      </c>
      <c r="N146" s="15" t="str">
        <f t="shared" si="87"/>
        <v>ไม่คุ้มทุน</v>
      </c>
    </row>
    <row r="147" spans="1:14" ht="20.25" customHeight="1" x14ac:dyDescent="0.25">
      <c r="A147" s="39"/>
      <c r="B147" s="19"/>
      <c r="C147" s="9">
        <v>138</v>
      </c>
      <c r="D147" s="158"/>
      <c r="E147" s="72" t="s">
        <v>184</v>
      </c>
      <c r="F147" s="132">
        <v>0</v>
      </c>
      <c r="G147" s="11">
        <v>59686.980041715025</v>
      </c>
      <c r="H147" s="12">
        <f t="shared" si="83"/>
        <v>-59686.980041715025</v>
      </c>
      <c r="I147" s="124" t="e">
        <f t="shared" si="84"/>
        <v>#DIV/0!</v>
      </c>
      <c r="J147" s="13">
        <v>106.81</v>
      </c>
      <c r="K147" s="13">
        <v>5126933.5682555819</v>
      </c>
      <c r="L147" s="12">
        <f t="shared" si="85"/>
        <v>-11686.478513247821</v>
      </c>
      <c r="M147" s="14">
        <f t="shared" si="86"/>
        <v>-438.70645570807983</v>
      </c>
      <c r="N147" s="15" t="str">
        <f t="shared" si="87"/>
        <v>ไม่คุ้มทุน</v>
      </c>
    </row>
    <row r="148" spans="1:14" ht="20.25" customHeight="1" x14ac:dyDescent="0.25">
      <c r="A148" s="26"/>
      <c r="B148" s="19"/>
      <c r="C148" s="9">
        <v>139</v>
      </c>
      <c r="D148" s="156" t="s">
        <v>185</v>
      </c>
      <c r="E148" s="72" t="s">
        <v>186</v>
      </c>
      <c r="F148" s="132">
        <v>0</v>
      </c>
      <c r="G148" s="11">
        <v>62312.978257091745</v>
      </c>
      <c r="H148" s="12">
        <f t="shared" si="83"/>
        <v>-62312.978257091745</v>
      </c>
      <c r="I148" s="124" t="e">
        <f t="shared" si="84"/>
        <v>#DIV/0!</v>
      </c>
      <c r="J148" s="13">
        <v>67.25</v>
      </c>
      <c r="K148" s="13">
        <v>3228033.7277894197</v>
      </c>
      <c r="L148" s="12">
        <f t="shared" si="85"/>
        <v>-14312.476728624541</v>
      </c>
      <c r="M148" s="14">
        <f t="shared" si="86"/>
        <v>-225.53984114667207</v>
      </c>
      <c r="N148" s="15" t="str">
        <f t="shared" si="87"/>
        <v>ไม่คุ้มทุน</v>
      </c>
    </row>
    <row r="149" spans="1:14" ht="20.25" customHeight="1" x14ac:dyDescent="0.25">
      <c r="A149" s="28"/>
      <c r="B149" s="19"/>
      <c r="C149" s="9">
        <v>140</v>
      </c>
      <c r="D149" s="157"/>
      <c r="E149" s="72" t="s">
        <v>187</v>
      </c>
      <c r="F149" s="132">
        <v>0</v>
      </c>
      <c r="G149" s="11">
        <v>85191.925794309573</v>
      </c>
      <c r="H149" s="12">
        <f t="shared" si="83"/>
        <v>-85191.925794309573</v>
      </c>
      <c r="I149" s="124" t="e">
        <f t="shared" si="84"/>
        <v>#DIV/0!</v>
      </c>
      <c r="J149" s="13">
        <v>25.88</v>
      </c>
      <c r="K149" s="13">
        <v>1242252.9795567312</v>
      </c>
      <c r="L149" s="12">
        <f t="shared" si="85"/>
        <v>-37191.424265842368</v>
      </c>
      <c r="M149" s="14">
        <f t="shared" si="86"/>
        <v>-33.401597386461226</v>
      </c>
      <c r="N149" s="15" t="str">
        <f t="shared" si="87"/>
        <v>ไม่คุ้มทุน</v>
      </c>
    </row>
    <row r="150" spans="1:14" ht="20.25" customHeight="1" x14ac:dyDescent="0.25">
      <c r="A150" s="39"/>
      <c r="B150" s="19"/>
      <c r="C150" s="9">
        <v>141</v>
      </c>
      <c r="D150" s="158"/>
      <c r="E150" s="72" t="s">
        <v>188</v>
      </c>
      <c r="F150" s="132">
        <v>0</v>
      </c>
      <c r="G150" s="11">
        <v>62667.168195133876</v>
      </c>
      <c r="H150" s="12">
        <f t="shared" si="83"/>
        <v>-62667.168195133876</v>
      </c>
      <c r="I150" s="124" t="e">
        <f t="shared" si="84"/>
        <v>#DIV/0!</v>
      </c>
      <c r="J150" s="13">
        <v>18</v>
      </c>
      <c r="K150" s="13">
        <v>864009.02751240972</v>
      </c>
      <c r="L150" s="12">
        <f t="shared" si="85"/>
        <v>-14666.666666666672</v>
      </c>
      <c r="M150" s="14">
        <f t="shared" si="86"/>
        <v>-58.90970642130064</v>
      </c>
      <c r="N150" s="15" t="str">
        <f t="shared" si="87"/>
        <v>ไม่คุ้มทุน</v>
      </c>
    </row>
    <row r="151" spans="1:14" s="6" customFormat="1" ht="20.25" customHeight="1" x14ac:dyDescent="0.25">
      <c r="A151" s="28"/>
      <c r="B151" s="19"/>
      <c r="C151" s="9">
        <v>142</v>
      </c>
      <c r="D151" s="156" t="s">
        <v>445</v>
      </c>
      <c r="E151" s="72" t="s">
        <v>189</v>
      </c>
      <c r="F151" s="132">
        <v>0</v>
      </c>
      <c r="G151" s="11">
        <v>125185.87660874981</v>
      </c>
      <c r="H151" s="12">
        <f t="shared" si="83"/>
        <v>-125185.87660874981</v>
      </c>
      <c r="I151" s="124" t="e">
        <f t="shared" si="84"/>
        <v>#DIV/0!</v>
      </c>
      <c r="J151" s="34">
        <v>77.849999999999994</v>
      </c>
      <c r="K151" s="34">
        <v>3736839.0439911718</v>
      </c>
      <c r="L151" s="12">
        <f t="shared" si="85"/>
        <v>-77185.375080282596</v>
      </c>
      <c r="M151" s="14">
        <f t="shared" si="86"/>
        <v>-48.413822438569284</v>
      </c>
      <c r="N151" s="15" t="str">
        <f t="shared" si="87"/>
        <v>ไม่คุ้มทุน</v>
      </c>
    </row>
    <row r="152" spans="1:14" s="6" customFormat="1" ht="20.25" customHeight="1" x14ac:dyDescent="0.25">
      <c r="A152" s="28"/>
      <c r="B152" s="26"/>
      <c r="C152" s="9">
        <v>143</v>
      </c>
      <c r="D152" s="158"/>
      <c r="E152" s="76" t="s">
        <v>190</v>
      </c>
      <c r="F152" s="132">
        <v>0</v>
      </c>
      <c r="G152" s="140">
        <v>64915.190192650283</v>
      </c>
      <c r="H152" s="12">
        <f t="shared" si="83"/>
        <v>-64915.190192650283</v>
      </c>
      <c r="I152" s="124" t="e">
        <f t="shared" si="84"/>
        <v>#DIV/0!</v>
      </c>
      <c r="J152" s="13">
        <v>37.58</v>
      </c>
      <c r="K152" s="13">
        <v>1803858.8474397974</v>
      </c>
      <c r="L152" s="12">
        <f t="shared" si="85"/>
        <v>-16914.688664183079</v>
      </c>
      <c r="M152" s="14">
        <f t="shared" si="86"/>
        <v>-106.64451963928107</v>
      </c>
      <c r="N152" s="15" t="str">
        <f t="shared" si="87"/>
        <v>ไม่คุ้มทุน</v>
      </c>
    </row>
    <row r="153" spans="1:14" s="6" customFormat="1" ht="20.25" customHeight="1" x14ac:dyDescent="0.25">
      <c r="A153" s="156"/>
      <c r="B153" s="41"/>
      <c r="C153" s="9">
        <v>144</v>
      </c>
      <c r="D153" s="156" t="s">
        <v>191</v>
      </c>
      <c r="E153" s="89" t="s">
        <v>192</v>
      </c>
      <c r="F153" s="132">
        <v>0</v>
      </c>
      <c r="G153" s="11">
        <v>71616.347207058134</v>
      </c>
      <c r="H153" s="12">
        <f t="shared" si="83"/>
        <v>-71616.347207058134</v>
      </c>
      <c r="I153" s="124" t="e">
        <f t="shared" si="84"/>
        <v>#DIV/0!</v>
      </c>
      <c r="J153" s="13">
        <v>146.47999999999999</v>
      </c>
      <c r="K153" s="13">
        <v>7031113.4638898754</v>
      </c>
      <c r="L153" s="12">
        <f t="shared" si="85"/>
        <v>-23615.845678590929</v>
      </c>
      <c r="M153" s="14">
        <f t="shared" si="86"/>
        <v>-297.72863354472071</v>
      </c>
      <c r="N153" s="15" t="str">
        <f t="shared" si="87"/>
        <v>ไม่คุ้มทุน</v>
      </c>
    </row>
    <row r="154" spans="1:14" s="6" customFormat="1" ht="20.25" customHeight="1" x14ac:dyDescent="0.25">
      <c r="A154" s="157"/>
      <c r="B154" s="19"/>
      <c r="C154" s="9">
        <v>145</v>
      </c>
      <c r="D154" s="157"/>
      <c r="E154" s="72" t="s">
        <v>193</v>
      </c>
      <c r="F154" s="132">
        <v>0</v>
      </c>
      <c r="G154" s="11">
        <v>85022.692943893984</v>
      </c>
      <c r="H154" s="12">
        <f t="shared" si="83"/>
        <v>-85022.692943893984</v>
      </c>
      <c r="I154" s="124" t="e">
        <f t="shared" si="84"/>
        <v>#DIV/0!</v>
      </c>
      <c r="J154" s="13">
        <v>102.16</v>
      </c>
      <c r="K154" s="13">
        <v>4903731.2361482093</v>
      </c>
      <c r="L154" s="12">
        <f t="shared" si="85"/>
        <v>-37022.19141542678</v>
      </c>
      <c r="M154" s="14">
        <f t="shared" si="86"/>
        <v>-132.45383508294631</v>
      </c>
      <c r="N154" s="15" t="str">
        <f t="shared" si="87"/>
        <v>ไม่คุ้มทุน</v>
      </c>
    </row>
    <row r="155" spans="1:14" s="6" customFormat="1" ht="20.25" customHeight="1" x14ac:dyDescent="0.25">
      <c r="A155" s="157"/>
      <c r="B155" s="19"/>
      <c r="C155" s="9">
        <v>146</v>
      </c>
      <c r="D155" s="157"/>
      <c r="E155" s="72" t="s">
        <v>194</v>
      </c>
      <c r="F155" s="132">
        <v>0</v>
      </c>
      <c r="G155" s="11">
        <v>111950.27975427365</v>
      </c>
      <c r="H155" s="12">
        <f t="shared" si="83"/>
        <v>-111950.27975427365</v>
      </c>
      <c r="I155" s="124" t="e">
        <f t="shared" si="84"/>
        <v>#DIV/0!</v>
      </c>
      <c r="J155" s="13">
        <v>58.28</v>
      </c>
      <c r="K155" s="13">
        <v>2797469.2290790686</v>
      </c>
      <c r="L155" s="12">
        <f t="shared" si="85"/>
        <v>-63949.778225806447</v>
      </c>
      <c r="M155" s="14">
        <f t="shared" si="86"/>
        <v>-43.7447839021617</v>
      </c>
      <c r="N155" s="15" t="str">
        <f t="shared" si="87"/>
        <v>ไม่คุ้มทุน</v>
      </c>
    </row>
    <row r="156" spans="1:14" s="6" customFormat="1" ht="20.25" customHeight="1" x14ac:dyDescent="0.25">
      <c r="A156" s="158"/>
      <c r="B156" s="19"/>
      <c r="C156" s="9">
        <v>147</v>
      </c>
      <c r="D156" s="158"/>
      <c r="E156" s="72" t="s">
        <v>195</v>
      </c>
      <c r="F156" s="132">
        <v>0</v>
      </c>
      <c r="G156" s="11">
        <v>85021.21086824176</v>
      </c>
      <c r="H156" s="12">
        <f t="shared" si="83"/>
        <v>-85021.21086824176</v>
      </c>
      <c r="I156" s="124" t="e">
        <f t="shared" si="84"/>
        <v>#DIV/0!</v>
      </c>
      <c r="J156" s="13">
        <v>93.15</v>
      </c>
      <c r="K156" s="13">
        <v>4471246.7173767202</v>
      </c>
      <c r="L156" s="12">
        <f t="shared" si="85"/>
        <v>-37020.709339774556</v>
      </c>
      <c r="M156" s="14">
        <f t="shared" si="86"/>
        <v>-120.77690560544912</v>
      </c>
      <c r="N156" s="15" t="str">
        <f t="shared" si="87"/>
        <v>ไม่คุ้มทุน</v>
      </c>
    </row>
    <row r="157" spans="1:14" ht="20.25" customHeight="1" x14ac:dyDescent="0.25">
      <c r="A157" s="160"/>
      <c r="B157" s="46"/>
      <c r="C157" s="9">
        <v>148</v>
      </c>
      <c r="D157" s="160" t="s">
        <v>196</v>
      </c>
      <c r="E157" s="92" t="s">
        <v>197</v>
      </c>
      <c r="F157" s="132">
        <v>0</v>
      </c>
      <c r="G157" s="11">
        <v>85040.656817849478</v>
      </c>
      <c r="H157" s="12">
        <f t="shared" si="83"/>
        <v>-85040.656817849478</v>
      </c>
      <c r="I157" s="124" t="e">
        <f t="shared" si="84"/>
        <v>#DIV/0!</v>
      </c>
      <c r="J157" s="13">
        <v>616.1400000000001</v>
      </c>
      <c r="K157" s="13">
        <v>29575029.011749789</v>
      </c>
      <c r="L157" s="12">
        <f t="shared" si="85"/>
        <v>-37040.155289382274</v>
      </c>
      <c r="M157" s="14">
        <f t="shared" si="86"/>
        <v>-798.45855884485456</v>
      </c>
      <c r="N157" s="15" t="str">
        <f t="shared" si="87"/>
        <v>ไม่คุ้มทุน</v>
      </c>
    </row>
    <row r="158" spans="1:14" ht="20.25" customHeight="1" x14ac:dyDescent="0.25">
      <c r="A158" s="161"/>
      <c r="B158" s="47"/>
      <c r="C158" s="9">
        <v>149</v>
      </c>
      <c r="D158" s="161"/>
      <c r="E158" s="93" t="s">
        <v>198</v>
      </c>
      <c r="F158" s="132">
        <v>0</v>
      </c>
      <c r="G158" s="11">
        <v>249838.18755511564</v>
      </c>
      <c r="H158" s="12">
        <f t="shared" si="83"/>
        <v>-249838.18755511564</v>
      </c>
      <c r="I158" s="124" t="e">
        <f t="shared" si="84"/>
        <v>#DIV/0!</v>
      </c>
      <c r="J158" s="13">
        <v>117.08</v>
      </c>
      <c r="K158" s="13">
        <v>5619898.7189529398</v>
      </c>
      <c r="L158" s="12">
        <f t="shared" si="85"/>
        <v>-201837.68602664844</v>
      </c>
      <c r="M158" s="14">
        <f t="shared" si="86"/>
        <v>-27.843654124190415</v>
      </c>
      <c r="N158" s="15" t="str">
        <f t="shared" si="87"/>
        <v>ไม่คุ้มทุน</v>
      </c>
    </row>
    <row r="159" spans="1:14" ht="20.25" customHeight="1" x14ac:dyDescent="0.25">
      <c r="A159" s="162"/>
      <c r="B159" s="40"/>
      <c r="C159" s="9">
        <v>150</v>
      </c>
      <c r="D159" s="162"/>
      <c r="E159" s="87" t="s">
        <v>199</v>
      </c>
      <c r="F159" s="132">
        <v>0</v>
      </c>
      <c r="G159" s="11">
        <v>100747.84031107591</v>
      </c>
      <c r="H159" s="12">
        <f t="shared" si="83"/>
        <v>-100747.84031107591</v>
      </c>
      <c r="I159" s="124" t="e">
        <f t="shared" si="84"/>
        <v>#DIV/0!</v>
      </c>
      <c r="J159" s="13">
        <v>28.75</v>
      </c>
      <c r="K159" s="13">
        <v>1380014.4189434322</v>
      </c>
      <c r="L159" s="12">
        <f t="shared" si="85"/>
        <v>-52747.338782608706</v>
      </c>
      <c r="M159" s="14">
        <f t="shared" si="86"/>
        <v>-26.16273068544713</v>
      </c>
      <c r="N159" s="15" t="str">
        <f t="shared" si="87"/>
        <v>ไม่คุ้มทุน</v>
      </c>
    </row>
    <row r="160" spans="1:14" ht="20.25" customHeight="1" x14ac:dyDescent="0.5">
      <c r="A160" s="53"/>
      <c r="B160" s="54"/>
      <c r="D160" s="148" t="s">
        <v>453</v>
      </c>
    </row>
    <row r="161" spans="1:8" ht="20.25" customHeight="1" x14ac:dyDescent="0.5">
      <c r="A161" s="53"/>
      <c r="B161" s="54"/>
      <c r="D161" s="148" t="s">
        <v>449</v>
      </c>
    </row>
    <row r="162" spans="1:8" ht="19.899999999999999" customHeight="1" x14ac:dyDescent="0.5">
      <c r="A162" s="53"/>
      <c r="B162" s="54"/>
      <c r="D162" s="149" t="s">
        <v>450</v>
      </c>
    </row>
    <row r="163" spans="1:8" ht="20.25" customHeight="1" x14ac:dyDescent="0.5">
      <c r="A163" s="53"/>
      <c r="B163" s="54"/>
      <c r="D163" s="149" t="s">
        <v>451</v>
      </c>
    </row>
    <row r="164" spans="1:8" ht="20.25" customHeight="1" x14ac:dyDescent="0.5">
      <c r="A164" s="53"/>
      <c r="B164" s="54"/>
      <c r="D164" s="149" t="s">
        <v>452</v>
      </c>
    </row>
    <row r="165" spans="1:8" ht="20.25" customHeight="1" x14ac:dyDescent="0.5">
      <c r="A165" s="53"/>
      <c r="B165" s="54"/>
      <c r="H165" s="102"/>
    </row>
    <row r="166" spans="1:8" ht="20.25" customHeight="1" x14ac:dyDescent="0.5">
      <c r="A166" s="53"/>
      <c r="B166" s="54"/>
    </row>
    <row r="170" spans="1:8" ht="20.25" customHeight="1" x14ac:dyDescent="0.5">
      <c r="A170" s="48"/>
    </row>
    <row r="171" spans="1:8" ht="20.25" customHeight="1" x14ac:dyDescent="0.5">
      <c r="A171" s="48"/>
    </row>
    <row r="172" spans="1:8" ht="20.25" customHeight="1" x14ac:dyDescent="0.5">
      <c r="A172" s="48"/>
    </row>
  </sheetData>
  <mergeCells count="51">
    <mergeCell ref="B8:B12"/>
    <mergeCell ref="A27:A30"/>
    <mergeCell ref="A75:A84"/>
    <mergeCell ref="A127:A133"/>
    <mergeCell ref="A134:A137"/>
    <mergeCell ref="A153:A156"/>
    <mergeCell ref="A157:A159"/>
    <mergeCell ref="A8:A12"/>
    <mergeCell ref="A51:A53"/>
    <mergeCell ref="A86:A87"/>
    <mergeCell ref="A106:A108"/>
    <mergeCell ref="A109:A111"/>
    <mergeCell ref="A13:A14"/>
    <mergeCell ref="A15:A18"/>
    <mergeCell ref="A19:A22"/>
    <mergeCell ref="A48:A50"/>
    <mergeCell ref="D88:D95"/>
    <mergeCell ref="D1:N1"/>
    <mergeCell ref="C8:C9"/>
    <mergeCell ref="D8:D12"/>
    <mergeCell ref="E8:E12"/>
    <mergeCell ref="F8:I8"/>
    <mergeCell ref="J8:N8"/>
    <mergeCell ref="D51:D53"/>
    <mergeCell ref="D75:D84"/>
    <mergeCell ref="D86:D87"/>
    <mergeCell ref="D24:D26"/>
    <mergeCell ref="D31:D33"/>
    <mergeCell ref="D34:D35"/>
    <mergeCell ref="D36:D47"/>
    <mergeCell ref="D55:D58"/>
    <mergeCell ref="D59:D72"/>
    <mergeCell ref="D13:D14"/>
    <mergeCell ref="D15:D18"/>
    <mergeCell ref="D19:D22"/>
    <mergeCell ref="D27:D30"/>
    <mergeCell ref="D48:D50"/>
    <mergeCell ref="D153:D156"/>
    <mergeCell ref="D157:D159"/>
    <mergeCell ref="D146:D147"/>
    <mergeCell ref="D148:D150"/>
    <mergeCell ref="D151:D152"/>
    <mergeCell ref="D96:D99"/>
    <mergeCell ref="D100:D105"/>
    <mergeCell ref="D112:D126"/>
    <mergeCell ref="D138:D143"/>
    <mergeCell ref="D144:D145"/>
    <mergeCell ref="D109:D111"/>
    <mergeCell ref="D127:D133"/>
    <mergeCell ref="D134:D137"/>
    <mergeCell ref="D106:D108"/>
  </mergeCells>
  <hyperlinks>
    <hyperlink ref="H3" r:id="rId1"/>
    <hyperlink ref="H4" r:id="rId2"/>
  </hyperlinks>
  <pageMargins left="0.39370078740157483" right="0.39370078740157483" top="0.39370078740157483" bottom="0.39370078740157483" header="0.31496062992125984" footer="0.31496062992125984"/>
  <pageSetup paperSize="9" scale="72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32"/>
  <sheetViews>
    <sheetView zoomScale="90" zoomScaleNormal="90" workbookViewId="0">
      <pane xSplit="2" ySplit="1" topLeftCell="C101" activePane="bottomRight" state="frozen"/>
      <selection pane="topRight" activeCell="C1" sqref="C1"/>
      <selection pane="bottomLeft" activeCell="A2" sqref="A2"/>
      <selection pane="bottomRight" activeCell="B113" sqref="B113"/>
    </sheetView>
  </sheetViews>
  <sheetFormatPr defaultColWidth="9.140625" defaultRowHeight="23.25" x14ac:dyDescent="0.25"/>
  <cols>
    <col min="1" max="1" width="7.85546875" style="117" customWidth="1"/>
    <col min="2" max="2" width="43.85546875" style="117" customWidth="1"/>
    <col min="3" max="8" width="15.85546875" style="117" customWidth="1"/>
    <col min="9" max="9" width="0" style="120" hidden="1" customWidth="1"/>
    <col min="10" max="16384" width="9.140625" style="120"/>
  </cols>
  <sheetData>
    <row r="1" spans="1:9" s="118" customFormat="1" ht="69.75" x14ac:dyDescent="0.25">
      <c r="A1" s="108" t="s">
        <v>204</v>
      </c>
      <c r="B1" s="109" t="s">
        <v>412</v>
      </c>
      <c r="C1" s="109" t="s">
        <v>205</v>
      </c>
      <c r="D1" s="109" t="s">
        <v>206</v>
      </c>
      <c r="E1" s="109" t="s">
        <v>207</v>
      </c>
      <c r="F1" s="109" t="s">
        <v>208</v>
      </c>
      <c r="G1" s="109" t="s">
        <v>209</v>
      </c>
      <c r="H1" s="110" t="s">
        <v>210</v>
      </c>
    </row>
    <row r="2" spans="1:9" s="119" customFormat="1" x14ac:dyDescent="0.25">
      <c r="A2" s="111">
        <v>1</v>
      </c>
      <c r="B2" s="112" t="s">
        <v>211</v>
      </c>
      <c r="C2" s="113">
        <v>85.58</v>
      </c>
      <c r="D2" s="113">
        <v>0</v>
      </c>
      <c r="E2" s="113">
        <v>0</v>
      </c>
      <c r="F2" s="113">
        <v>1.8</v>
      </c>
      <c r="G2" s="113">
        <v>0</v>
      </c>
      <c r="H2" s="114">
        <v>85.58</v>
      </c>
      <c r="I2">
        <v>100</v>
      </c>
    </row>
    <row r="3" spans="1:9" s="119" customFormat="1" x14ac:dyDescent="0.25">
      <c r="A3" s="111">
        <v>2</v>
      </c>
      <c r="B3" s="112" t="s">
        <v>419</v>
      </c>
      <c r="C3" s="113">
        <v>341.75</v>
      </c>
      <c r="D3" s="113">
        <v>0</v>
      </c>
      <c r="E3" s="113">
        <v>0</v>
      </c>
      <c r="F3" s="113">
        <v>1.8</v>
      </c>
      <c r="G3" s="113">
        <v>0</v>
      </c>
      <c r="H3" s="114">
        <v>341.75</v>
      </c>
      <c r="I3">
        <v>105</v>
      </c>
    </row>
    <row r="4" spans="1:9" s="119" customFormat="1" x14ac:dyDescent="0.25">
      <c r="A4" s="111">
        <v>3</v>
      </c>
      <c r="B4" s="112" t="s">
        <v>212</v>
      </c>
      <c r="C4" s="113">
        <v>145.33000000000001</v>
      </c>
      <c r="D4" s="113">
        <v>0</v>
      </c>
      <c r="E4" s="113">
        <v>0</v>
      </c>
      <c r="F4" s="113">
        <v>1.8</v>
      </c>
      <c r="G4" s="113">
        <v>0</v>
      </c>
      <c r="H4" s="114">
        <v>145.33000000000001</v>
      </c>
      <c r="I4">
        <v>102</v>
      </c>
    </row>
    <row r="5" spans="1:9" s="119" customFormat="1" x14ac:dyDescent="0.25">
      <c r="A5" s="111">
        <v>4</v>
      </c>
      <c r="B5" s="112" t="s">
        <v>213</v>
      </c>
      <c r="C5" s="113">
        <v>42.44</v>
      </c>
      <c r="D5" s="113">
        <v>0</v>
      </c>
      <c r="E5" s="113">
        <v>0</v>
      </c>
      <c r="F5" s="113">
        <v>1.8</v>
      </c>
      <c r="G5" s="113">
        <v>0</v>
      </c>
      <c r="H5" s="114">
        <v>42.44</v>
      </c>
      <c r="I5">
        <v>103</v>
      </c>
    </row>
    <row r="6" spans="1:9" s="119" customFormat="1" x14ac:dyDescent="0.25">
      <c r="A6" s="111">
        <v>5</v>
      </c>
      <c r="B6" s="112" t="s">
        <v>420</v>
      </c>
      <c r="C6" s="113">
        <v>53.03</v>
      </c>
      <c r="D6" s="113">
        <v>0</v>
      </c>
      <c r="E6" s="113">
        <v>0</v>
      </c>
      <c r="F6" s="113">
        <v>1.8</v>
      </c>
      <c r="G6" s="113">
        <v>0</v>
      </c>
      <c r="H6" s="114">
        <v>53.03</v>
      </c>
      <c r="I6">
        <v>106</v>
      </c>
    </row>
    <row r="7" spans="1:9" s="119" customFormat="1" x14ac:dyDescent="0.25">
      <c r="A7" s="111">
        <v>6</v>
      </c>
      <c r="B7" s="112" t="s">
        <v>214</v>
      </c>
      <c r="C7" s="113">
        <v>186.83</v>
      </c>
      <c r="D7" s="113">
        <v>0</v>
      </c>
      <c r="E7" s="113">
        <v>0</v>
      </c>
      <c r="F7" s="113">
        <v>1.8</v>
      </c>
      <c r="G7" s="113">
        <v>0</v>
      </c>
      <c r="H7" s="114">
        <v>186.83</v>
      </c>
      <c r="I7">
        <v>117</v>
      </c>
    </row>
    <row r="8" spans="1:9" s="119" customFormat="1" x14ac:dyDescent="0.25">
      <c r="A8" s="111">
        <v>7</v>
      </c>
      <c r="B8" s="112" t="s">
        <v>215</v>
      </c>
      <c r="C8" s="113">
        <v>508.08</v>
      </c>
      <c r="D8" s="113">
        <v>0</v>
      </c>
      <c r="E8" s="113">
        <v>0</v>
      </c>
      <c r="F8" s="113">
        <v>1.8</v>
      </c>
      <c r="G8" s="113">
        <v>0</v>
      </c>
      <c r="H8" s="114">
        <v>508.08</v>
      </c>
      <c r="I8">
        <v>104</v>
      </c>
    </row>
    <row r="9" spans="1:9" s="119" customFormat="1" x14ac:dyDescent="0.25">
      <c r="A9" s="111">
        <v>8</v>
      </c>
      <c r="B9" s="112" t="s">
        <v>216</v>
      </c>
      <c r="C9" s="113">
        <v>0</v>
      </c>
      <c r="D9" s="113">
        <v>0.25</v>
      </c>
      <c r="E9" s="113">
        <v>0</v>
      </c>
      <c r="F9" s="113">
        <v>1.8</v>
      </c>
      <c r="G9" s="113">
        <v>0.45</v>
      </c>
      <c r="H9" s="114">
        <v>0.45</v>
      </c>
      <c r="I9">
        <v>160</v>
      </c>
    </row>
    <row r="10" spans="1:9" s="119" customFormat="1" x14ac:dyDescent="0.25">
      <c r="A10" s="111">
        <v>9</v>
      </c>
      <c r="B10" s="112" t="s">
        <v>217</v>
      </c>
      <c r="C10" s="113">
        <v>5.5</v>
      </c>
      <c r="D10" s="113">
        <v>0</v>
      </c>
      <c r="E10" s="113">
        <v>0</v>
      </c>
      <c r="F10" s="113">
        <v>1.8</v>
      </c>
      <c r="G10" s="113">
        <v>0</v>
      </c>
      <c r="H10" s="114">
        <v>5.5</v>
      </c>
      <c r="I10">
        <v>107</v>
      </c>
    </row>
    <row r="11" spans="1:9" s="119" customFormat="1" x14ac:dyDescent="0.25">
      <c r="A11" s="111">
        <v>10</v>
      </c>
      <c r="B11" s="112" t="s">
        <v>218</v>
      </c>
      <c r="C11" s="113">
        <v>91.36</v>
      </c>
      <c r="D11" s="113">
        <v>0</v>
      </c>
      <c r="E11" s="113">
        <v>0</v>
      </c>
      <c r="F11" s="113">
        <v>1.8</v>
      </c>
      <c r="G11" s="113">
        <v>0</v>
      </c>
      <c r="H11" s="114">
        <v>91.36</v>
      </c>
      <c r="I11">
        <v>205</v>
      </c>
    </row>
    <row r="12" spans="1:9" s="119" customFormat="1" x14ac:dyDescent="0.25">
      <c r="A12" s="111">
        <v>11</v>
      </c>
      <c r="B12" s="112" t="s">
        <v>421</v>
      </c>
      <c r="C12" s="113">
        <v>433.33</v>
      </c>
      <c r="D12" s="113">
        <v>0</v>
      </c>
      <c r="E12" s="113">
        <v>0</v>
      </c>
      <c r="F12" s="113">
        <v>1.8</v>
      </c>
      <c r="G12" s="113">
        <v>0</v>
      </c>
      <c r="H12" s="114">
        <v>433.33</v>
      </c>
      <c r="I12">
        <v>202</v>
      </c>
    </row>
    <row r="13" spans="1:9" s="119" customFormat="1" x14ac:dyDescent="0.25">
      <c r="A13" s="111">
        <v>12</v>
      </c>
      <c r="B13" s="112" t="s">
        <v>219</v>
      </c>
      <c r="C13" s="113">
        <v>32.75</v>
      </c>
      <c r="D13" s="113">
        <v>0</v>
      </c>
      <c r="E13" s="113">
        <v>0</v>
      </c>
      <c r="F13" s="113">
        <v>1.8</v>
      </c>
      <c r="G13" s="113">
        <v>0</v>
      </c>
      <c r="H13" s="114">
        <v>32.75</v>
      </c>
      <c r="I13">
        <v>207</v>
      </c>
    </row>
    <row r="14" spans="1:9" s="119" customFormat="1" x14ac:dyDescent="0.25">
      <c r="A14" s="111">
        <v>13</v>
      </c>
      <c r="B14" s="112" t="s">
        <v>220</v>
      </c>
      <c r="C14" s="113">
        <v>351.58</v>
      </c>
      <c r="D14" s="113">
        <v>0</v>
      </c>
      <c r="E14" s="113">
        <v>0</v>
      </c>
      <c r="F14" s="113">
        <v>1.8</v>
      </c>
      <c r="G14" s="113">
        <v>0</v>
      </c>
      <c r="H14" s="114">
        <v>351.58</v>
      </c>
      <c r="I14">
        <v>230</v>
      </c>
    </row>
    <row r="15" spans="1:9" s="119" customFormat="1" x14ac:dyDescent="0.25">
      <c r="A15" s="111">
        <v>14</v>
      </c>
      <c r="B15" s="112" t="s">
        <v>221</v>
      </c>
      <c r="C15" s="113">
        <v>14.33</v>
      </c>
      <c r="D15" s="113">
        <v>0</v>
      </c>
      <c r="E15" s="113">
        <v>0</v>
      </c>
      <c r="F15" s="113">
        <v>1.8</v>
      </c>
      <c r="G15" s="113">
        <v>0</v>
      </c>
      <c r="H15" s="114">
        <v>14.33</v>
      </c>
      <c r="I15">
        <v>203</v>
      </c>
    </row>
    <row r="16" spans="1:9" s="119" customFormat="1" x14ac:dyDescent="0.25">
      <c r="A16" s="111">
        <v>15</v>
      </c>
      <c r="B16" s="112" t="s">
        <v>222</v>
      </c>
      <c r="C16" s="113">
        <v>236.28</v>
      </c>
      <c r="D16" s="113">
        <v>0</v>
      </c>
      <c r="E16" s="113">
        <v>0</v>
      </c>
      <c r="F16" s="113">
        <v>1.8</v>
      </c>
      <c r="G16" s="113">
        <v>0</v>
      </c>
      <c r="H16" s="114">
        <v>236.28</v>
      </c>
      <c r="I16">
        <v>206</v>
      </c>
    </row>
    <row r="17" spans="1:9" s="119" customFormat="1" x14ac:dyDescent="0.25">
      <c r="A17" s="111">
        <v>16</v>
      </c>
      <c r="B17" s="112" t="s">
        <v>223</v>
      </c>
      <c r="C17" s="113">
        <v>6.67</v>
      </c>
      <c r="D17" s="113">
        <v>0</v>
      </c>
      <c r="E17" s="113">
        <v>0</v>
      </c>
      <c r="F17" s="113">
        <v>1.8</v>
      </c>
      <c r="G17" s="113">
        <v>0</v>
      </c>
      <c r="H17" s="114">
        <v>6.67</v>
      </c>
      <c r="I17">
        <v>244</v>
      </c>
    </row>
    <row r="18" spans="1:9" s="119" customFormat="1" x14ac:dyDescent="0.25">
      <c r="A18" s="111">
        <v>17</v>
      </c>
      <c r="B18" s="112" t="s">
        <v>224</v>
      </c>
      <c r="C18" s="113">
        <v>0</v>
      </c>
      <c r="D18" s="113">
        <v>46.75</v>
      </c>
      <c r="E18" s="113">
        <v>0</v>
      </c>
      <c r="F18" s="113">
        <v>1.8</v>
      </c>
      <c r="G18" s="113">
        <v>84.15</v>
      </c>
      <c r="H18" s="114">
        <v>84.15</v>
      </c>
      <c r="I18">
        <v>263</v>
      </c>
    </row>
    <row r="19" spans="1:9" s="119" customFormat="1" x14ac:dyDescent="0.25">
      <c r="A19" s="111">
        <v>18</v>
      </c>
      <c r="B19" s="112" t="s">
        <v>225</v>
      </c>
      <c r="C19" s="113">
        <v>48.67</v>
      </c>
      <c r="D19" s="113">
        <v>0</v>
      </c>
      <c r="E19" s="113">
        <v>0</v>
      </c>
      <c r="F19" s="113">
        <v>1.8</v>
      </c>
      <c r="G19" s="113">
        <v>0</v>
      </c>
      <c r="H19" s="114">
        <v>48.67</v>
      </c>
      <c r="I19">
        <v>200</v>
      </c>
    </row>
    <row r="20" spans="1:9" s="119" customFormat="1" x14ac:dyDescent="0.25">
      <c r="A20" s="111">
        <v>19</v>
      </c>
      <c r="B20" s="112" t="s">
        <v>226</v>
      </c>
      <c r="C20" s="113">
        <v>214.86</v>
      </c>
      <c r="D20" s="113">
        <v>0</v>
      </c>
      <c r="E20" s="113">
        <v>0</v>
      </c>
      <c r="F20" s="113">
        <v>1.8</v>
      </c>
      <c r="G20" s="113">
        <v>0</v>
      </c>
      <c r="H20" s="114">
        <v>214.86</v>
      </c>
      <c r="I20">
        <v>204</v>
      </c>
    </row>
    <row r="21" spans="1:9" s="119" customFormat="1" x14ac:dyDescent="0.25">
      <c r="A21" s="111">
        <v>20</v>
      </c>
      <c r="B21" s="112" t="s">
        <v>227</v>
      </c>
      <c r="C21" s="113">
        <v>0</v>
      </c>
      <c r="D21" s="113">
        <v>2.5</v>
      </c>
      <c r="E21" s="113">
        <v>0</v>
      </c>
      <c r="F21" s="113">
        <v>1.8</v>
      </c>
      <c r="G21" s="113">
        <v>4.5</v>
      </c>
      <c r="H21" s="114">
        <v>4.5</v>
      </c>
      <c r="I21">
        <v>260</v>
      </c>
    </row>
    <row r="22" spans="1:9" s="119" customFormat="1" x14ac:dyDescent="0.25">
      <c r="A22" s="111">
        <v>21</v>
      </c>
      <c r="B22" s="112" t="s">
        <v>228</v>
      </c>
      <c r="C22" s="113">
        <v>0</v>
      </c>
      <c r="D22" s="113">
        <v>0</v>
      </c>
      <c r="E22" s="113">
        <v>9.25</v>
      </c>
      <c r="F22" s="113">
        <v>1.8</v>
      </c>
      <c r="G22" s="113">
        <v>16.649999999999999</v>
      </c>
      <c r="H22" s="114">
        <v>16.649999999999999</v>
      </c>
      <c r="I22">
        <v>290</v>
      </c>
    </row>
    <row r="23" spans="1:9" s="119" customFormat="1" x14ac:dyDescent="0.25">
      <c r="A23" s="111">
        <v>22</v>
      </c>
      <c r="B23" s="112" t="s">
        <v>229</v>
      </c>
      <c r="C23" s="113">
        <v>0</v>
      </c>
      <c r="D23" s="113">
        <v>0</v>
      </c>
      <c r="E23" s="113">
        <v>8.75</v>
      </c>
      <c r="F23" s="113">
        <v>1.8</v>
      </c>
      <c r="G23" s="113">
        <v>15.75</v>
      </c>
      <c r="H23" s="114">
        <v>15.75</v>
      </c>
      <c r="I23">
        <v>293</v>
      </c>
    </row>
    <row r="24" spans="1:9" s="119" customFormat="1" x14ac:dyDescent="0.25">
      <c r="A24" s="111">
        <v>23</v>
      </c>
      <c r="B24" s="112" t="s">
        <v>422</v>
      </c>
      <c r="C24" s="113">
        <v>0</v>
      </c>
      <c r="D24" s="113">
        <v>80.25</v>
      </c>
      <c r="E24" s="113">
        <v>0</v>
      </c>
      <c r="F24" s="113">
        <v>1.8</v>
      </c>
      <c r="G24" s="113">
        <v>144.44999999999999</v>
      </c>
      <c r="H24" s="114">
        <v>144.44999999999999</v>
      </c>
      <c r="I24">
        <v>266</v>
      </c>
    </row>
    <row r="25" spans="1:9" s="119" customFormat="1" x14ac:dyDescent="0.25">
      <c r="A25" s="111">
        <v>24</v>
      </c>
      <c r="B25" s="112" t="s">
        <v>423</v>
      </c>
      <c r="C25" s="113">
        <v>0</v>
      </c>
      <c r="D25" s="113">
        <v>37.880000000000003</v>
      </c>
      <c r="E25" s="113">
        <v>0</v>
      </c>
      <c r="F25" s="113">
        <v>1.8</v>
      </c>
      <c r="G25" s="113">
        <v>68.180000000000007</v>
      </c>
      <c r="H25" s="114">
        <v>68.180000000000007</v>
      </c>
      <c r="I25">
        <v>261</v>
      </c>
    </row>
    <row r="26" spans="1:9" s="119" customFormat="1" x14ac:dyDescent="0.25">
      <c r="A26" s="111">
        <v>25</v>
      </c>
      <c r="B26" s="112" t="s">
        <v>230</v>
      </c>
      <c r="C26" s="113">
        <v>7.92</v>
      </c>
      <c r="D26" s="113">
        <v>0</v>
      </c>
      <c r="E26" s="113">
        <v>0</v>
      </c>
      <c r="F26" s="113">
        <v>1</v>
      </c>
      <c r="G26" s="113">
        <v>0</v>
      </c>
      <c r="H26" s="114">
        <v>7.92</v>
      </c>
      <c r="I26">
        <v>314</v>
      </c>
    </row>
    <row r="27" spans="1:9" s="119" customFormat="1" x14ac:dyDescent="0.25">
      <c r="A27" s="111">
        <v>26</v>
      </c>
      <c r="B27" s="112" t="s">
        <v>231</v>
      </c>
      <c r="C27" s="113">
        <v>33.06</v>
      </c>
      <c r="D27" s="113">
        <v>0</v>
      </c>
      <c r="E27" s="113">
        <v>0</v>
      </c>
      <c r="F27" s="113">
        <v>1</v>
      </c>
      <c r="G27" s="113">
        <v>0</v>
      </c>
      <c r="H27" s="114">
        <v>33.06</v>
      </c>
      <c r="I27">
        <v>313</v>
      </c>
    </row>
    <row r="28" spans="1:9" s="119" customFormat="1" x14ac:dyDescent="0.25">
      <c r="A28" s="111">
        <v>27</v>
      </c>
      <c r="B28" s="112" t="s">
        <v>232</v>
      </c>
      <c r="C28" s="113">
        <v>0</v>
      </c>
      <c r="D28" s="113">
        <v>14.5</v>
      </c>
      <c r="E28" s="113">
        <v>0</v>
      </c>
      <c r="F28" s="113">
        <v>1</v>
      </c>
      <c r="G28" s="113">
        <v>14.5</v>
      </c>
      <c r="H28" s="114">
        <v>14.5</v>
      </c>
      <c r="I28">
        <v>361</v>
      </c>
    </row>
    <row r="29" spans="1:9" s="119" customFormat="1" x14ac:dyDescent="0.25">
      <c r="A29" s="111">
        <v>28</v>
      </c>
      <c r="B29" s="112" t="s">
        <v>233</v>
      </c>
      <c r="C29" s="113">
        <v>38</v>
      </c>
      <c r="D29" s="113">
        <v>0</v>
      </c>
      <c r="E29" s="113">
        <v>0</v>
      </c>
      <c r="F29" s="113">
        <v>1</v>
      </c>
      <c r="G29" s="113">
        <v>0</v>
      </c>
      <c r="H29" s="114">
        <v>38</v>
      </c>
      <c r="I29">
        <v>310</v>
      </c>
    </row>
    <row r="30" spans="1:9" s="119" customFormat="1" x14ac:dyDescent="0.25">
      <c r="A30" s="111">
        <v>29</v>
      </c>
      <c r="B30" s="112" t="s">
        <v>234</v>
      </c>
      <c r="C30" s="113">
        <v>56.33</v>
      </c>
      <c r="D30" s="113">
        <v>0</v>
      </c>
      <c r="E30" s="113">
        <v>0</v>
      </c>
      <c r="F30" s="113">
        <v>1</v>
      </c>
      <c r="G30" s="113">
        <v>0</v>
      </c>
      <c r="H30" s="114">
        <v>56.33</v>
      </c>
      <c r="I30">
        <v>311</v>
      </c>
    </row>
    <row r="31" spans="1:9" s="119" customFormat="1" x14ac:dyDescent="0.25">
      <c r="A31" s="111">
        <v>30</v>
      </c>
      <c r="B31" s="112" t="s">
        <v>235</v>
      </c>
      <c r="C31" s="113">
        <v>333.44</v>
      </c>
      <c r="D31" s="113">
        <v>0</v>
      </c>
      <c r="E31" s="113">
        <v>0</v>
      </c>
      <c r="F31" s="113">
        <v>1</v>
      </c>
      <c r="G31" s="113">
        <v>0</v>
      </c>
      <c r="H31" s="114">
        <v>333.44</v>
      </c>
      <c r="I31">
        <v>301</v>
      </c>
    </row>
    <row r="32" spans="1:9" s="119" customFormat="1" x14ac:dyDescent="0.25">
      <c r="A32" s="111">
        <v>31</v>
      </c>
      <c r="B32" s="112" t="s">
        <v>236</v>
      </c>
      <c r="C32" s="113">
        <v>15.03</v>
      </c>
      <c r="D32" s="113">
        <v>0</v>
      </c>
      <c r="E32" s="113">
        <v>0</v>
      </c>
      <c r="F32" s="113">
        <v>1</v>
      </c>
      <c r="G32" s="113">
        <v>0</v>
      </c>
      <c r="H32" s="114">
        <v>15.03</v>
      </c>
      <c r="I32">
        <v>305</v>
      </c>
    </row>
    <row r="33" spans="1:9" s="119" customFormat="1" x14ac:dyDescent="0.25">
      <c r="A33" s="111">
        <v>32</v>
      </c>
      <c r="B33" s="112" t="s">
        <v>237</v>
      </c>
      <c r="C33" s="113">
        <v>7.92</v>
      </c>
      <c r="D33" s="113">
        <v>0</v>
      </c>
      <c r="E33" s="113">
        <v>0</v>
      </c>
      <c r="F33" s="113">
        <v>1</v>
      </c>
      <c r="G33" s="113">
        <v>0</v>
      </c>
      <c r="H33" s="114">
        <v>7.92</v>
      </c>
      <c r="I33">
        <v>302</v>
      </c>
    </row>
    <row r="34" spans="1:9" s="119" customFormat="1" x14ac:dyDescent="0.25">
      <c r="A34" s="111">
        <v>33</v>
      </c>
      <c r="B34" s="112" t="s">
        <v>238</v>
      </c>
      <c r="C34" s="113">
        <v>4.28</v>
      </c>
      <c r="D34" s="113">
        <v>0</v>
      </c>
      <c r="E34" s="113">
        <v>0</v>
      </c>
      <c r="F34" s="113">
        <v>1</v>
      </c>
      <c r="G34" s="113">
        <v>0</v>
      </c>
      <c r="H34" s="114">
        <v>4.28</v>
      </c>
      <c r="I34">
        <v>350</v>
      </c>
    </row>
    <row r="35" spans="1:9" s="119" customFormat="1" x14ac:dyDescent="0.25">
      <c r="A35" s="111">
        <v>34</v>
      </c>
      <c r="B35" s="112" t="s">
        <v>461</v>
      </c>
      <c r="C35" s="113">
        <f>133.36+12.78+0.44-2.63</f>
        <v>143.95000000000002</v>
      </c>
      <c r="D35" s="113">
        <v>2.63</v>
      </c>
      <c r="E35" s="113">
        <v>0</v>
      </c>
      <c r="F35" s="113">
        <v>1</v>
      </c>
      <c r="G35" s="113">
        <v>2.63</v>
      </c>
      <c r="H35" s="114">
        <v>146.58000000000001</v>
      </c>
      <c r="I35"/>
    </row>
    <row r="36" spans="1:9" s="119" customFormat="1" ht="46.5" x14ac:dyDescent="0.25">
      <c r="A36" s="111">
        <v>35</v>
      </c>
      <c r="B36" s="112" t="s">
        <v>239</v>
      </c>
      <c r="C36" s="113">
        <v>0</v>
      </c>
      <c r="D36" s="113">
        <v>30.25</v>
      </c>
      <c r="E36" s="113">
        <v>0</v>
      </c>
      <c r="F36" s="113">
        <v>1.8</v>
      </c>
      <c r="G36" s="113">
        <v>54.45</v>
      </c>
      <c r="H36" s="114">
        <v>54.45</v>
      </c>
      <c r="I36">
        <v>464</v>
      </c>
    </row>
    <row r="37" spans="1:9" s="119" customFormat="1" x14ac:dyDescent="0.25">
      <c r="A37" s="111">
        <v>36</v>
      </c>
      <c r="B37" s="112" t="s">
        <v>240</v>
      </c>
      <c r="C37" s="113">
        <v>0</v>
      </c>
      <c r="D37" s="113">
        <v>10.75</v>
      </c>
      <c r="E37" s="113">
        <v>0</v>
      </c>
      <c r="F37" s="113">
        <v>1.8</v>
      </c>
      <c r="G37" s="113">
        <v>19.350000000000001</v>
      </c>
      <c r="H37" s="114">
        <v>19.350000000000001</v>
      </c>
      <c r="I37">
        <v>462</v>
      </c>
    </row>
    <row r="38" spans="1:9" s="119" customFormat="1" ht="46.5" x14ac:dyDescent="0.25">
      <c r="A38" s="111">
        <v>37</v>
      </c>
      <c r="B38" s="112" t="s">
        <v>241</v>
      </c>
      <c r="C38" s="113">
        <v>48.69</v>
      </c>
      <c r="D38" s="113">
        <v>0</v>
      </c>
      <c r="E38" s="113">
        <v>0</v>
      </c>
      <c r="F38" s="113">
        <v>1.8</v>
      </c>
      <c r="G38" s="113">
        <v>0</v>
      </c>
      <c r="H38" s="114">
        <v>48.69</v>
      </c>
      <c r="I38">
        <v>413</v>
      </c>
    </row>
    <row r="39" spans="1:9" s="119" customFormat="1" x14ac:dyDescent="0.25">
      <c r="A39" s="111">
        <v>38</v>
      </c>
      <c r="B39" s="112" t="s">
        <v>242</v>
      </c>
      <c r="C39" s="113">
        <v>92.81</v>
      </c>
      <c r="D39" s="113">
        <v>0</v>
      </c>
      <c r="E39" s="113">
        <v>0</v>
      </c>
      <c r="F39" s="113">
        <v>1.8</v>
      </c>
      <c r="G39" s="113">
        <v>0</v>
      </c>
      <c r="H39" s="114">
        <v>92.81</v>
      </c>
      <c r="I39">
        <v>405</v>
      </c>
    </row>
    <row r="40" spans="1:9" s="119" customFormat="1" x14ac:dyDescent="0.25">
      <c r="A40" s="111">
        <v>39</v>
      </c>
      <c r="B40" s="112" t="s">
        <v>243</v>
      </c>
      <c r="C40" s="113">
        <v>36.94</v>
      </c>
      <c r="D40" s="113">
        <v>0</v>
      </c>
      <c r="E40" s="113">
        <v>0</v>
      </c>
      <c r="F40" s="113">
        <v>1.8</v>
      </c>
      <c r="G40" s="113">
        <v>0</v>
      </c>
      <c r="H40" s="114">
        <v>36.94</v>
      </c>
      <c r="I40">
        <v>403</v>
      </c>
    </row>
    <row r="41" spans="1:9" s="119" customFormat="1" x14ac:dyDescent="0.25">
      <c r="A41" s="111">
        <v>40</v>
      </c>
      <c r="B41" s="112" t="s">
        <v>244</v>
      </c>
      <c r="C41" s="113">
        <v>303.17</v>
      </c>
      <c r="D41" s="113">
        <v>0</v>
      </c>
      <c r="E41" s="113">
        <v>0</v>
      </c>
      <c r="F41" s="113">
        <v>1.8</v>
      </c>
      <c r="G41" s="113">
        <v>0</v>
      </c>
      <c r="H41" s="114">
        <v>303.17</v>
      </c>
      <c r="I41">
        <v>406</v>
      </c>
    </row>
    <row r="42" spans="1:9" s="119" customFormat="1" x14ac:dyDescent="0.25">
      <c r="A42" s="111">
        <v>41</v>
      </c>
      <c r="B42" s="112" t="s">
        <v>245</v>
      </c>
      <c r="C42" s="113">
        <v>70.5</v>
      </c>
      <c r="D42" s="113">
        <v>0</v>
      </c>
      <c r="E42" s="113">
        <v>0</v>
      </c>
      <c r="F42" s="113">
        <v>1.8</v>
      </c>
      <c r="G42" s="113">
        <v>0</v>
      </c>
      <c r="H42" s="114">
        <v>70.5</v>
      </c>
      <c r="I42">
        <v>414</v>
      </c>
    </row>
    <row r="43" spans="1:9" s="119" customFormat="1" x14ac:dyDescent="0.25">
      <c r="A43" s="111">
        <v>42</v>
      </c>
      <c r="B43" s="112" t="s">
        <v>246</v>
      </c>
      <c r="C43" s="113">
        <v>147.53</v>
      </c>
      <c r="D43" s="113">
        <v>0</v>
      </c>
      <c r="E43" s="113">
        <v>0</v>
      </c>
      <c r="F43" s="113">
        <v>1.8</v>
      </c>
      <c r="G43" s="113">
        <v>0</v>
      </c>
      <c r="H43" s="114">
        <v>147.53</v>
      </c>
      <c r="I43">
        <v>410</v>
      </c>
    </row>
    <row r="44" spans="1:9" s="119" customFormat="1" x14ac:dyDescent="0.25">
      <c r="A44" s="111">
        <v>43</v>
      </c>
      <c r="B44" s="112" t="s">
        <v>247</v>
      </c>
      <c r="C44" s="113">
        <v>1143.5</v>
      </c>
      <c r="D44" s="113">
        <v>0</v>
      </c>
      <c r="E44" s="113">
        <v>0</v>
      </c>
      <c r="F44" s="113">
        <v>1.8</v>
      </c>
      <c r="G44" s="113">
        <v>0</v>
      </c>
      <c r="H44" s="114">
        <v>1143.5</v>
      </c>
      <c r="I44">
        <v>400</v>
      </c>
    </row>
    <row r="45" spans="1:9" s="119" customFormat="1" x14ac:dyDescent="0.25">
      <c r="A45" s="111">
        <v>44</v>
      </c>
      <c r="B45" s="112" t="s">
        <v>248</v>
      </c>
      <c r="C45" s="113">
        <v>1.72</v>
      </c>
      <c r="D45" s="113">
        <v>0</v>
      </c>
      <c r="E45" s="113">
        <v>0</v>
      </c>
      <c r="F45" s="113">
        <v>1.8</v>
      </c>
      <c r="G45" s="113">
        <v>0</v>
      </c>
      <c r="H45" s="114">
        <v>1.72</v>
      </c>
      <c r="I45">
        <v>408</v>
      </c>
    </row>
    <row r="46" spans="1:9" s="119" customFormat="1" x14ac:dyDescent="0.25">
      <c r="A46" s="111">
        <v>45</v>
      </c>
      <c r="B46" s="112" t="s">
        <v>424</v>
      </c>
      <c r="C46" s="113">
        <v>0</v>
      </c>
      <c r="D46" s="113">
        <v>19.63</v>
      </c>
      <c r="E46" s="113">
        <v>0</v>
      </c>
      <c r="F46" s="113">
        <v>1.8</v>
      </c>
      <c r="G46" s="113">
        <v>35.33</v>
      </c>
      <c r="H46" s="114">
        <v>35.33</v>
      </c>
      <c r="I46">
        <v>460</v>
      </c>
    </row>
    <row r="47" spans="1:9" s="119" customFormat="1" x14ac:dyDescent="0.25">
      <c r="A47" s="111">
        <v>46</v>
      </c>
      <c r="B47" s="112" t="s">
        <v>249</v>
      </c>
      <c r="C47" s="113">
        <v>0</v>
      </c>
      <c r="D47" s="113">
        <v>0</v>
      </c>
      <c r="E47" s="113">
        <v>4.25</v>
      </c>
      <c r="F47" s="113">
        <v>1.8</v>
      </c>
      <c r="G47" s="113">
        <v>7.65</v>
      </c>
      <c r="H47" s="114">
        <v>7.65</v>
      </c>
      <c r="I47">
        <v>490</v>
      </c>
    </row>
    <row r="48" spans="1:9" s="119" customFormat="1" x14ac:dyDescent="0.25">
      <c r="A48" s="111">
        <v>47</v>
      </c>
      <c r="B48" s="112" t="s">
        <v>250</v>
      </c>
      <c r="C48" s="113">
        <v>0</v>
      </c>
      <c r="D48" s="113">
        <v>18</v>
      </c>
      <c r="E48" s="113">
        <v>0</v>
      </c>
      <c r="F48" s="113">
        <v>1.8</v>
      </c>
      <c r="G48" s="113">
        <v>32.4</v>
      </c>
      <c r="H48" s="114">
        <v>32.4</v>
      </c>
      <c r="I48">
        <v>463</v>
      </c>
    </row>
    <row r="49" spans="1:9" s="119" customFormat="1" x14ac:dyDescent="0.25">
      <c r="A49" s="111">
        <v>48</v>
      </c>
      <c r="B49" s="112" t="s">
        <v>251</v>
      </c>
      <c r="C49" s="113">
        <v>48.75</v>
      </c>
      <c r="D49" s="113">
        <v>0</v>
      </c>
      <c r="E49" s="113">
        <v>0</v>
      </c>
      <c r="F49" s="113">
        <v>1.8</v>
      </c>
      <c r="G49" s="113">
        <v>0</v>
      </c>
      <c r="H49" s="114">
        <v>48.75</v>
      </c>
      <c r="I49">
        <v>412</v>
      </c>
    </row>
    <row r="50" spans="1:9" s="119" customFormat="1" x14ac:dyDescent="0.25">
      <c r="A50" s="111">
        <v>49</v>
      </c>
      <c r="B50" s="112" t="s">
        <v>252</v>
      </c>
      <c r="C50" s="113">
        <v>102.61</v>
      </c>
      <c r="D50" s="113">
        <v>0</v>
      </c>
      <c r="E50" s="113">
        <v>0</v>
      </c>
      <c r="F50" s="113">
        <v>1.8</v>
      </c>
      <c r="G50" s="113">
        <v>0</v>
      </c>
      <c r="H50" s="114">
        <v>102.61</v>
      </c>
      <c r="I50">
        <v>411</v>
      </c>
    </row>
    <row r="51" spans="1:9" s="119" customFormat="1" x14ac:dyDescent="0.25">
      <c r="A51" s="111">
        <v>50</v>
      </c>
      <c r="B51" s="112" t="s">
        <v>253</v>
      </c>
      <c r="C51" s="113">
        <v>100.42</v>
      </c>
      <c r="D51" s="113">
        <v>0</v>
      </c>
      <c r="E51" s="113">
        <v>0</v>
      </c>
      <c r="F51" s="113">
        <v>1.8</v>
      </c>
      <c r="G51" s="113">
        <v>0</v>
      </c>
      <c r="H51" s="114">
        <v>100.42</v>
      </c>
      <c r="I51">
        <v>401</v>
      </c>
    </row>
    <row r="52" spans="1:9" s="119" customFormat="1" x14ac:dyDescent="0.25">
      <c r="A52" s="111">
        <v>51</v>
      </c>
      <c r="B52" s="112" t="s">
        <v>254</v>
      </c>
      <c r="C52" s="113">
        <v>124.28</v>
      </c>
      <c r="D52" s="113">
        <v>0</v>
      </c>
      <c r="E52" s="113">
        <v>0</v>
      </c>
      <c r="F52" s="113">
        <v>1.8</v>
      </c>
      <c r="G52" s="113">
        <v>0</v>
      </c>
      <c r="H52" s="114">
        <v>124.28</v>
      </c>
      <c r="I52">
        <v>409</v>
      </c>
    </row>
    <row r="53" spans="1:9" s="119" customFormat="1" x14ac:dyDescent="0.25">
      <c r="A53" s="111">
        <v>52</v>
      </c>
      <c r="B53" s="112" t="s">
        <v>255</v>
      </c>
      <c r="C53" s="113">
        <v>499.89</v>
      </c>
      <c r="D53" s="113">
        <v>0</v>
      </c>
      <c r="E53" s="113">
        <v>0</v>
      </c>
      <c r="F53" s="113">
        <v>1</v>
      </c>
      <c r="G53" s="113">
        <v>0</v>
      </c>
      <c r="H53" s="114">
        <v>499.89</v>
      </c>
      <c r="I53">
        <v>501</v>
      </c>
    </row>
    <row r="54" spans="1:9" s="119" customFormat="1" ht="46.5" x14ac:dyDescent="0.25">
      <c r="A54" s="111">
        <v>53</v>
      </c>
      <c r="B54" s="112" t="s">
        <v>413</v>
      </c>
      <c r="C54" s="113">
        <v>0</v>
      </c>
      <c r="D54" s="113">
        <v>0</v>
      </c>
      <c r="E54" s="113">
        <v>0.75</v>
      </c>
      <c r="F54" s="113">
        <v>1</v>
      </c>
      <c r="G54" s="113">
        <v>0.75</v>
      </c>
      <c r="H54" s="114">
        <v>0.75</v>
      </c>
      <c r="I54">
        <v>593</v>
      </c>
    </row>
    <row r="55" spans="1:9" s="119" customFormat="1" x14ac:dyDescent="0.25">
      <c r="A55" s="111">
        <v>54</v>
      </c>
      <c r="B55" s="112" t="s">
        <v>256</v>
      </c>
      <c r="C55" s="113">
        <v>0</v>
      </c>
      <c r="D55" s="113">
        <v>0</v>
      </c>
      <c r="E55" s="113">
        <v>1.67</v>
      </c>
      <c r="F55" s="113">
        <v>1</v>
      </c>
      <c r="G55" s="113">
        <v>1.67</v>
      </c>
      <c r="H55" s="114">
        <v>1.67</v>
      </c>
      <c r="I55">
        <v>591</v>
      </c>
    </row>
    <row r="56" spans="1:9" s="119" customFormat="1" x14ac:dyDescent="0.25">
      <c r="A56" s="111">
        <v>55</v>
      </c>
      <c r="B56" s="112" t="s">
        <v>257</v>
      </c>
      <c r="C56" s="113">
        <v>226.42</v>
      </c>
      <c r="D56" s="113">
        <v>0</v>
      </c>
      <c r="E56" s="113">
        <v>0</v>
      </c>
      <c r="F56" s="113">
        <v>1</v>
      </c>
      <c r="G56" s="113">
        <v>0</v>
      </c>
      <c r="H56" s="114">
        <v>226.42</v>
      </c>
      <c r="I56">
        <v>504</v>
      </c>
    </row>
    <row r="57" spans="1:9" s="119" customFormat="1" x14ac:dyDescent="0.25">
      <c r="A57" s="111">
        <v>56</v>
      </c>
      <c r="B57" s="112" t="s">
        <v>258</v>
      </c>
      <c r="C57" s="113">
        <v>76.69</v>
      </c>
      <c r="D57" s="113">
        <v>0</v>
      </c>
      <c r="E57" s="113">
        <v>0</v>
      </c>
      <c r="F57" s="113">
        <v>1.8</v>
      </c>
      <c r="G57" s="113">
        <v>0</v>
      </c>
      <c r="H57" s="114">
        <v>76.69</v>
      </c>
      <c r="I57">
        <v>607</v>
      </c>
    </row>
    <row r="58" spans="1:9" s="119" customFormat="1" x14ac:dyDescent="0.25">
      <c r="A58" s="111">
        <v>57</v>
      </c>
      <c r="B58" s="112" t="s">
        <v>259</v>
      </c>
      <c r="C58" s="113">
        <v>3.17</v>
      </c>
      <c r="D58" s="113">
        <v>0</v>
      </c>
      <c r="E58" s="113">
        <v>0</v>
      </c>
      <c r="F58" s="113">
        <v>1.8</v>
      </c>
      <c r="G58" s="113">
        <v>0</v>
      </c>
      <c r="H58" s="114">
        <v>3.17</v>
      </c>
      <c r="I58">
        <v>627</v>
      </c>
    </row>
    <row r="59" spans="1:9" s="119" customFormat="1" x14ac:dyDescent="0.25">
      <c r="A59" s="111">
        <v>58</v>
      </c>
      <c r="B59" s="112" t="s">
        <v>425</v>
      </c>
      <c r="C59" s="113">
        <v>0</v>
      </c>
      <c r="D59" s="113">
        <v>33.75</v>
      </c>
      <c r="E59" s="113">
        <v>0</v>
      </c>
      <c r="F59" s="113">
        <v>1.8</v>
      </c>
      <c r="G59" s="113">
        <v>60.75</v>
      </c>
      <c r="H59" s="114">
        <v>60.75</v>
      </c>
      <c r="I59">
        <v>661</v>
      </c>
    </row>
    <row r="60" spans="1:9" s="119" customFormat="1" x14ac:dyDescent="0.25">
      <c r="A60" s="111">
        <v>59</v>
      </c>
      <c r="B60" s="112" t="s">
        <v>260</v>
      </c>
      <c r="C60" s="113">
        <v>14.08</v>
      </c>
      <c r="D60" s="113">
        <v>0</v>
      </c>
      <c r="E60" s="113">
        <v>0</v>
      </c>
      <c r="F60" s="113">
        <v>1.8</v>
      </c>
      <c r="G60" s="113">
        <v>0</v>
      </c>
      <c r="H60" s="114">
        <v>14.08</v>
      </c>
      <c r="I60">
        <v>626</v>
      </c>
    </row>
    <row r="61" spans="1:9" s="119" customFormat="1" x14ac:dyDescent="0.25">
      <c r="A61" s="111">
        <v>60</v>
      </c>
      <c r="B61" s="112" t="s">
        <v>261</v>
      </c>
      <c r="C61" s="113">
        <v>23.58</v>
      </c>
      <c r="D61" s="113">
        <v>0</v>
      </c>
      <c r="E61" s="113">
        <v>0</v>
      </c>
      <c r="F61" s="113">
        <v>1.8</v>
      </c>
      <c r="G61" s="113">
        <v>0</v>
      </c>
      <c r="H61" s="114">
        <v>23.58</v>
      </c>
      <c r="I61">
        <v>622</v>
      </c>
    </row>
    <row r="62" spans="1:9" s="119" customFormat="1" x14ac:dyDescent="0.25">
      <c r="A62" s="111">
        <v>61</v>
      </c>
      <c r="B62" s="112" t="s">
        <v>262</v>
      </c>
      <c r="C62" s="113">
        <v>27.81</v>
      </c>
      <c r="D62" s="113">
        <v>0</v>
      </c>
      <c r="E62" s="113">
        <v>0</v>
      </c>
      <c r="F62" s="113">
        <v>1.8</v>
      </c>
      <c r="G62" s="113">
        <v>0</v>
      </c>
      <c r="H62" s="114">
        <v>27.81</v>
      </c>
      <c r="I62">
        <v>616</v>
      </c>
    </row>
    <row r="63" spans="1:9" s="119" customFormat="1" x14ac:dyDescent="0.25">
      <c r="A63" s="111">
        <v>62</v>
      </c>
      <c r="B63" s="112" t="s">
        <v>263</v>
      </c>
      <c r="C63" s="113">
        <v>419.47</v>
      </c>
      <c r="D63" s="113">
        <v>0</v>
      </c>
      <c r="E63" s="113">
        <v>0</v>
      </c>
      <c r="F63" s="113">
        <v>1.8</v>
      </c>
      <c r="G63" s="113">
        <v>0</v>
      </c>
      <c r="H63" s="114">
        <v>419.47</v>
      </c>
      <c r="I63">
        <v>606</v>
      </c>
    </row>
    <row r="64" spans="1:9" s="119" customFormat="1" x14ac:dyDescent="0.25">
      <c r="A64" s="111">
        <v>63</v>
      </c>
      <c r="B64" s="112" t="s">
        <v>264</v>
      </c>
      <c r="C64" s="113">
        <v>0.94</v>
      </c>
      <c r="D64" s="113">
        <v>0</v>
      </c>
      <c r="E64" s="113">
        <v>0</v>
      </c>
      <c r="F64" s="113">
        <v>1.8</v>
      </c>
      <c r="G64" s="113">
        <v>0</v>
      </c>
      <c r="H64" s="114">
        <v>0.94</v>
      </c>
      <c r="I64">
        <v>617</v>
      </c>
    </row>
    <row r="65" spans="1:9" s="119" customFormat="1" x14ac:dyDescent="0.25">
      <c r="A65" s="111">
        <v>64</v>
      </c>
      <c r="B65" s="112" t="s">
        <v>265</v>
      </c>
      <c r="C65" s="113">
        <v>6.64</v>
      </c>
      <c r="D65" s="113">
        <v>0</v>
      </c>
      <c r="E65" s="113">
        <v>0</v>
      </c>
      <c r="F65" s="113">
        <v>1.8</v>
      </c>
      <c r="G65" s="113">
        <v>0</v>
      </c>
      <c r="H65" s="114">
        <v>6.64</v>
      </c>
      <c r="I65">
        <v>614</v>
      </c>
    </row>
    <row r="66" spans="1:9" s="119" customFormat="1" x14ac:dyDescent="0.25">
      <c r="A66" s="111">
        <v>65</v>
      </c>
      <c r="B66" s="112" t="s">
        <v>266</v>
      </c>
      <c r="C66" s="113">
        <v>167.03</v>
      </c>
      <c r="D66" s="113">
        <v>0</v>
      </c>
      <c r="E66" s="113">
        <v>0</v>
      </c>
      <c r="F66" s="113">
        <v>1.8</v>
      </c>
      <c r="G66" s="113">
        <v>0</v>
      </c>
      <c r="H66" s="114">
        <v>167.03</v>
      </c>
      <c r="I66">
        <v>605</v>
      </c>
    </row>
    <row r="67" spans="1:9" s="119" customFormat="1" x14ac:dyDescent="0.25">
      <c r="A67" s="111">
        <v>66</v>
      </c>
      <c r="B67" s="112" t="s">
        <v>267</v>
      </c>
      <c r="C67" s="113">
        <v>2.19</v>
      </c>
      <c r="D67" s="113">
        <v>0</v>
      </c>
      <c r="E67" s="113">
        <v>0</v>
      </c>
      <c r="F67" s="113">
        <v>1.8</v>
      </c>
      <c r="G67" s="113">
        <v>0</v>
      </c>
      <c r="H67" s="114">
        <v>2.19</v>
      </c>
      <c r="I67">
        <v>613</v>
      </c>
    </row>
    <row r="68" spans="1:9" s="119" customFormat="1" x14ac:dyDescent="0.25">
      <c r="A68" s="111">
        <v>67</v>
      </c>
      <c r="B68" s="112" t="s">
        <v>268</v>
      </c>
      <c r="C68" s="113">
        <v>1.39</v>
      </c>
      <c r="D68" s="113">
        <v>0</v>
      </c>
      <c r="E68" s="113">
        <v>0</v>
      </c>
      <c r="F68" s="113">
        <v>1.8</v>
      </c>
      <c r="G68" s="113">
        <v>0</v>
      </c>
      <c r="H68" s="114">
        <v>1.39</v>
      </c>
      <c r="I68">
        <v>625</v>
      </c>
    </row>
    <row r="69" spans="1:9" s="119" customFormat="1" x14ac:dyDescent="0.25">
      <c r="A69" s="111">
        <v>68</v>
      </c>
      <c r="B69" s="112" t="s">
        <v>269</v>
      </c>
      <c r="C69" s="113">
        <v>0.69</v>
      </c>
      <c r="D69" s="113">
        <v>0</v>
      </c>
      <c r="E69" s="113">
        <v>0</v>
      </c>
      <c r="F69" s="113">
        <v>1.8</v>
      </c>
      <c r="G69" s="113">
        <v>0</v>
      </c>
      <c r="H69" s="114">
        <v>0.69</v>
      </c>
      <c r="I69">
        <v>618</v>
      </c>
    </row>
    <row r="70" spans="1:9" s="119" customFormat="1" x14ac:dyDescent="0.25">
      <c r="A70" s="111">
        <v>69</v>
      </c>
      <c r="B70" s="112" t="s">
        <v>426</v>
      </c>
      <c r="C70" s="113">
        <v>153.38999999999999</v>
      </c>
      <c r="D70" s="113">
        <v>0</v>
      </c>
      <c r="E70" s="113">
        <v>0</v>
      </c>
      <c r="F70" s="113">
        <v>1.8</v>
      </c>
      <c r="G70" s="113">
        <v>0</v>
      </c>
      <c r="H70" s="114">
        <v>153.38999999999999</v>
      </c>
      <c r="I70">
        <v>611</v>
      </c>
    </row>
    <row r="71" spans="1:9" s="119" customFormat="1" x14ac:dyDescent="0.25">
      <c r="A71" s="111">
        <v>70</v>
      </c>
      <c r="B71" s="112" t="s">
        <v>270</v>
      </c>
      <c r="C71" s="113">
        <v>3.22</v>
      </c>
      <c r="D71" s="113">
        <v>0</v>
      </c>
      <c r="E71" s="113">
        <v>0</v>
      </c>
      <c r="F71" s="113">
        <v>1.8</v>
      </c>
      <c r="G71" s="113">
        <v>0</v>
      </c>
      <c r="H71" s="114">
        <v>3.22</v>
      </c>
      <c r="I71">
        <v>615</v>
      </c>
    </row>
    <row r="72" spans="1:9" s="119" customFormat="1" x14ac:dyDescent="0.25">
      <c r="A72" s="111">
        <v>71</v>
      </c>
      <c r="B72" s="112" t="s">
        <v>271</v>
      </c>
      <c r="C72" s="113">
        <v>10.56</v>
      </c>
      <c r="D72" s="113">
        <v>0</v>
      </c>
      <c r="E72" s="113">
        <v>0</v>
      </c>
      <c r="F72" s="113">
        <v>1.8</v>
      </c>
      <c r="G72" s="113">
        <v>0</v>
      </c>
      <c r="H72" s="114">
        <v>10.56</v>
      </c>
      <c r="I72">
        <v>623</v>
      </c>
    </row>
    <row r="73" spans="1:9" s="119" customFormat="1" x14ac:dyDescent="0.25">
      <c r="A73" s="111">
        <v>72</v>
      </c>
      <c r="B73" s="112" t="s">
        <v>272</v>
      </c>
      <c r="C73" s="113">
        <v>3.75</v>
      </c>
      <c r="D73" s="113">
        <v>0</v>
      </c>
      <c r="E73" s="113">
        <v>0</v>
      </c>
      <c r="F73" s="113">
        <v>1.8</v>
      </c>
      <c r="G73" s="113">
        <v>0</v>
      </c>
      <c r="H73" s="114">
        <v>3.75</v>
      </c>
      <c r="I73">
        <v>621</v>
      </c>
    </row>
    <row r="74" spans="1:9" s="119" customFormat="1" x14ac:dyDescent="0.25">
      <c r="A74" s="111">
        <v>73</v>
      </c>
      <c r="B74" s="112" t="s">
        <v>273</v>
      </c>
      <c r="C74" s="113">
        <v>183.83</v>
      </c>
      <c r="D74" s="113">
        <v>0</v>
      </c>
      <c r="E74" s="113">
        <v>0</v>
      </c>
      <c r="F74" s="113">
        <v>1.8</v>
      </c>
      <c r="G74" s="113">
        <v>0</v>
      </c>
      <c r="H74" s="114">
        <v>183.83</v>
      </c>
      <c r="I74">
        <v>600</v>
      </c>
    </row>
    <row r="75" spans="1:9" s="119" customFormat="1" x14ac:dyDescent="0.25">
      <c r="A75" s="111">
        <v>74</v>
      </c>
      <c r="B75" s="112" t="s">
        <v>274</v>
      </c>
      <c r="C75" s="113">
        <v>102.58</v>
      </c>
      <c r="D75" s="113">
        <v>0</v>
      </c>
      <c r="E75" s="113">
        <v>0</v>
      </c>
      <c r="F75" s="113">
        <v>1.8</v>
      </c>
      <c r="G75" s="113">
        <v>0</v>
      </c>
      <c r="H75" s="114">
        <v>102.58</v>
      </c>
      <c r="I75">
        <v>604</v>
      </c>
    </row>
    <row r="76" spans="1:9" s="119" customFormat="1" x14ac:dyDescent="0.25">
      <c r="A76" s="111">
        <v>75</v>
      </c>
      <c r="B76" s="112" t="s">
        <v>275</v>
      </c>
      <c r="C76" s="113">
        <v>2.86</v>
      </c>
      <c r="D76" s="113">
        <v>0</v>
      </c>
      <c r="E76" s="113">
        <v>0</v>
      </c>
      <c r="F76" s="113">
        <v>1.8</v>
      </c>
      <c r="G76" s="113">
        <v>0</v>
      </c>
      <c r="H76" s="114">
        <v>2.86</v>
      </c>
      <c r="I76">
        <v>619</v>
      </c>
    </row>
    <row r="77" spans="1:9" s="119" customFormat="1" x14ac:dyDescent="0.25">
      <c r="A77" s="111">
        <v>76</v>
      </c>
      <c r="B77" s="112" t="s">
        <v>276</v>
      </c>
      <c r="C77" s="113">
        <v>226.14</v>
      </c>
      <c r="D77" s="113">
        <v>0</v>
      </c>
      <c r="E77" s="113">
        <v>0</v>
      </c>
      <c r="F77" s="113">
        <v>1</v>
      </c>
      <c r="G77" s="113">
        <v>0</v>
      </c>
      <c r="H77" s="114">
        <v>226.14</v>
      </c>
      <c r="I77">
        <v>701</v>
      </c>
    </row>
    <row r="78" spans="1:9" s="119" customFormat="1" ht="46.5" x14ac:dyDescent="0.25">
      <c r="A78" s="111">
        <v>77</v>
      </c>
      <c r="B78" s="112" t="s">
        <v>277</v>
      </c>
      <c r="C78" s="113">
        <v>11.58</v>
      </c>
      <c r="D78" s="113">
        <v>0</v>
      </c>
      <c r="E78" s="113">
        <v>0</v>
      </c>
      <c r="F78" s="113">
        <v>1</v>
      </c>
      <c r="G78" s="113">
        <v>0</v>
      </c>
      <c r="H78" s="114">
        <v>11.58</v>
      </c>
      <c r="I78">
        <v>703</v>
      </c>
    </row>
    <row r="79" spans="1:9" s="119" customFormat="1" x14ac:dyDescent="0.25">
      <c r="A79" s="111">
        <v>78</v>
      </c>
      <c r="B79" s="112" t="s">
        <v>278</v>
      </c>
      <c r="C79" s="113">
        <v>610.33000000000004</v>
      </c>
      <c r="D79" s="113">
        <v>0</v>
      </c>
      <c r="E79" s="113">
        <v>0</v>
      </c>
      <c r="F79" s="113">
        <v>1</v>
      </c>
      <c r="G79" s="113">
        <v>0</v>
      </c>
      <c r="H79" s="114">
        <v>610.33000000000004</v>
      </c>
      <c r="I79">
        <v>801</v>
      </c>
    </row>
    <row r="80" spans="1:9" s="119" customFormat="1" x14ac:dyDescent="0.25">
      <c r="A80" s="111">
        <v>79</v>
      </c>
      <c r="B80" s="112" t="s">
        <v>279</v>
      </c>
      <c r="C80" s="113">
        <v>9.67</v>
      </c>
      <c r="D80" s="113">
        <v>0</v>
      </c>
      <c r="E80" s="113">
        <v>0</v>
      </c>
      <c r="F80" s="113">
        <v>2</v>
      </c>
      <c r="G80" s="113">
        <v>0</v>
      </c>
      <c r="H80" s="114">
        <v>9.67</v>
      </c>
      <c r="I80">
        <v>903</v>
      </c>
    </row>
    <row r="81" spans="1:9" s="119" customFormat="1" x14ac:dyDescent="0.25">
      <c r="A81" s="111">
        <v>80</v>
      </c>
      <c r="B81" s="112" t="s">
        <v>427</v>
      </c>
      <c r="C81" s="113">
        <v>0</v>
      </c>
      <c r="D81" s="113">
        <v>0.67</v>
      </c>
      <c r="E81" s="113">
        <v>0</v>
      </c>
      <c r="F81" s="113">
        <v>2</v>
      </c>
      <c r="G81" s="113">
        <v>1.33</v>
      </c>
      <c r="H81" s="114">
        <v>1.33</v>
      </c>
      <c r="I81">
        <v>960</v>
      </c>
    </row>
    <row r="82" spans="1:9" s="119" customFormat="1" x14ac:dyDescent="0.25">
      <c r="A82" s="111">
        <v>81</v>
      </c>
      <c r="B82" s="112" t="s">
        <v>280</v>
      </c>
      <c r="C82" s="113">
        <v>712.28</v>
      </c>
      <c r="D82" s="113">
        <v>0</v>
      </c>
      <c r="E82" s="113">
        <v>0</v>
      </c>
      <c r="F82" s="113">
        <v>1</v>
      </c>
      <c r="G82" s="113">
        <v>0</v>
      </c>
      <c r="H82" s="114">
        <v>712.28</v>
      </c>
      <c r="I82">
        <v>1001</v>
      </c>
    </row>
    <row r="83" spans="1:9" s="119" customFormat="1" x14ac:dyDescent="0.25">
      <c r="A83" s="111">
        <v>82</v>
      </c>
      <c r="B83" s="112" t="s">
        <v>281</v>
      </c>
      <c r="C83" s="113">
        <v>0.61</v>
      </c>
      <c r="D83" s="113">
        <v>0</v>
      </c>
      <c r="E83" s="113">
        <v>0</v>
      </c>
      <c r="F83" s="113">
        <v>2</v>
      </c>
      <c r="G83" s="113">
        <v>0</v>
      </c>
      <c r="H83" s="114">
        <v>0.61</v>
      </c>
      <c r="I83">
        <v>1179</v>
      </c>
    </row>
    <row r="84" spans="1:9" s="119" customFormat="1" x14ac:dyDescent="0.25">
      <c r="A84" s="111">
        <v>83</v>
      </c>
      <c r="B84" s="112" t="s">
        <v>282</v>
      </c>
      <c r="C84" s="113">
        <v>13.81</v>
      </c>
      <c r="D84" s="113">
        <v>0</v>
      </c>
      <c r="E84" s="113">
        <v>0</v>
      </c>
      <c r="F84" s="113">
        <v>2</v>
      </c>
      <c r="G84" s="113">
        <v>0</v>
      </c>
      <c r="H84" s="114">
        <v>13.81</v>
      </c>
      <c r="I84">
        <v>1155</v>
      </c>
    </row>
    <row r="85" spans="1:9" s="119" customFormat="1" x14ac:dyDescent="0.25">
      <c r="A85" s="111">
        <v>84</v>
      </c>
      <c r="B85" s="112" t="s">
        <v>283</v>
      </c>
      <c r="C85" s="113">
        <v>30.06</v>
      </c>
      <c r="D85" s="113">
        <v>0</v>
      </c>
      <c r="E85" s="113">
        <v>0</v>
      </c>
      <c r="F85" s="113">
        <v>2</v>
      </c>
      <c r="G85" s="113">
        <v>0</v>
      </c>
      <c r="H85" s="114">
        <v>30.06</v>
      </c>
      <c r="I85">
        <v>1100</v>
      </c>
    </row>
    <row r="86" spans="1:9" s="119" customFormat="1" x14ac:dyDescent="0.25">
      <c r="A86" s="111">
        <v>85</v>
      </c>
      <c r="B86" s="112" t="s">
        <v>284</v>
      </c>
      <c r="C86" s="113">
        <v>8.58</v>
      </c>
      <c r="D86" s="113">
        <v>0</v>
      </c>
      <c r="E86" s="113">
        <v>0</v>
      </c>
      <c r="F86" s="113">
        <v>2</v>
      </c>
      <c r="G86" s="113">
        <v>0</v>
      </c>
      <c r="H86" s="114">
        <v>8.58</v>
      </c>
      <c r="I86">
        <v>1134</v>
      </c>
    </row>
    <row r="87" spans="1:9" s="119" customFormat="1" ht="46.5" x14ac:dyDescent="0.25">
      <c r="A87" s="111">
        <v>86</v>
      </c>
      <c r="B87" s="112" t="s">
        <v>285</v>
      </c>
      <c r="C87" s="113">
        <v>4.6900000000000004</v>
      </c>
      <c r="D87" s="113">
        <v>0</v>
      </c>
      <c r="E87" s="113">
        <v>0</v>
      </c>
      <c r="F87" s="113">
        <v>2</v>
      </c>
      <c r="G87" s="113">
        <v>0</v>
      </c>
      <c r="H87" s="114">
        <v>4.6900000000000004</v>
      </c>
      <c r="I87">
        <v>1115</v>
      </c>
    </row>
    <row r="88" spans="1:9" s="119" customFormat="1" x14ac:dyDescent="0.25">
      <c r="A88" s="111">
        <v>87</v>
      </c>
      <c r="B88" s="112" t="s">
        <v>286</v>
      </c>
      <c r="C88" s="113">
        <v>128.38999999999999</v>
      </c>
      <c r="D88" s="113">
        <v>0</v>
      </c>
      <c r="E88" s="113">
        <v>0</v>
      </c>
      <c r="F88" s="113">
        <v>2</v>
      </c>
      <c r="G88" s="113">
        <v>0</v>
      </c>
      <c r="H88" s="114">
        <v>128.38999999999999</v>
      </c>
      <c r="I88">
        <v>1107</v>
      </c>
    </row>
    <row r="89" spans="1:9" s="119" customFormat="1" x14ac:dyDescent="0.25">
      <c r="A89" s="111">
        <v>88</v>
      </c>
      <c r="B89" s="112" t="s">
        <v>287</v>
      </c>
      <c r="C89" s="113">
        <v>1.58</v>
      </c>
      <c r="D89" s="113">
        <v>0</v>
      </c>
      <c r="E89" s="113">
        <v>0</v>
      </c>
      <c r="F89" s="113">
        <v>2</v>
      </c>
      <c r="G89" s="113">
        <v>0</v>
      </c>
      <c r="H89" s="114">
        <v>1.58</v>
      </c>
      <c r="I89">
        <v>1157</v>
      </c>
    </row>
    <row r="90" spans="1:9" s="119" customFormat="1" x14ac:dyDescent="0.25">
      <c r="A90" s="111">
        <v>89</v>
      </c>
      <c r="B90" s="112" t="s">
        <v>288</v>
      </c>
      <c r="C90" s="113">
        <v>44.36</v>
      </c>
      <c r="D90" s="113">
        <v>0</v>
      </c>
      <c r="E90" s="113">
        <v>0</v>
      </c>
      <c r="F90" s="113">
        <v>2</v>
      </c>
      <c r="G90" s="113">
        <v>0</v>
      </c>
      <c r="H90" s="114">
        <v>44.36</v>
      </c>
      <c r="I90">
        <v>1104</v>
      </c>
    </row>
    <row r="91" spans="1:9" s="119" customFormat="1" x14ac:dyDescent="0.25">
      <c r="A91" s="111">
        <v>90</v>
      </c>
      <c r="B91" s="112" t="s">
        <v>289</v>
      </c>
      <c r="C91" s="113">
        <v>120.06</v>
      </c>
      <c r="D91" s="113">
        <v>0</v>
      </c>
      <c r="E91" s="113">
        <v>0</v>
      </c>
      <c r="F91" s="113">
        <v>2</v>
      </c>
      <c r="G91" s="113">
        <v>0</v>
      </c>
      <c r="H91" s="114">
        <v>120.06</v>
      </c>
      <c r="I91">
        <v>1101</v>
      </c>
    </row>
    <row r="92" spans="1:9" s="119" customFormat="1" x14ac:dyDescent="0.25">
      <c r="A92" s="111">
        <v>91</v>
      </c>
      <c r="B92" s="112" t="s">
        <v>290</v>
      </c>
      <c r="C92" s="113">
        <v>0.92</v>
      </c>
      <c r="D92" s="113">
        <v>0</v>
      </c>
      <c r="E92" s="113">
        <v>0</v>
      </c>
      <c r="F92" s="113">
        <v>2</v>
      </c>
      <c r="G92" s="113">
        <v>0</v>
      </c>
      <c r="H92" s="114">
        <v>0.92</v>
      </c>
      <c r="I92">
        <v>1131</v>
      </c>
    </row>
    <row r="93" spans="1:9" s="119" customFormat="1" ht="46.5" x14ac:dyDescent="0.25">
      <c r="A93" s="111">
        <v>92</v>
      </c>
      <c r="B93" s="112" t="s">
        <v>291</v>
      </c>
      <c r="C93" s="113">
        <v>2.58</v>
      </c>
      <c r="D93" s="113">
        <v>0</v>
      </c>
      <c r="E93" s="113">
        <v>0</v>
      </c>
      <c r="F93" s="113">
        <v>2</v>
      </c>
      <c r="G93" s="113">
        <v>0</v>
      </c>
      <c r="H93" s="114">
        <v>2.58</v>
      </c>
      <c r="I93">
        <v>1119</v>
      </c>
    </row>
    <row r="94" spans="1:9" s="119" customFormat="1" x14ac:dyDescent="0.25">
      <c r="A94" s="111">
        <v>93</v>
      </c>
      <c r="B94" s="112" t="s">
        <v>428</v>
      </c>
      <c r="C94" s="113">
        <v>14.94</v>
      </c>
      <c r="D94" s="113">
        <v>0</v>
      </c>
      <c r="E94" s="113">
        <v>0</v>
      </c>
      <c r="F94" s="113">
        <v>2</v>
      </c>
      <c r="G94" s="113">
        <v>0</v>
      </c>
      <c r="H94" s="114">
        <v>14.94</v>
      </c>
      <c r="I94">
        <v>1109</v>
      </c>
    </row>
    <row r="95" spans="1:9" s="119" customFormat="1" x14ac:dyDescent="0.25">
      <c r="A95" s="111">
        <v>94</v>
      </c>
      <c r="B95" s="112" t="s">
        <v>292</v>
      </c>
      <c r="C95" s="113">
        <v>5.53</v>
      </c>
      <c r="D95" s="113">
        <v>0</v>
      </c>
      <c r="E95" s="113">
        <v>0</v>
      </c>
      <c r="F95" s="113">
        <v>2</v>
      </c>
      <c r="G95" s="113">
        <v>0</v>
      </c>
      <c r="H95" s="114">
        <v>5.53</v>
      </c>
      <c r="I95">
        <v>1106</v>
      </c>
    </row>
    <row r="96" spans="1:9" s="119" customFormat="1" x14ac:dyDescent="0.25">
      <c r="A96" s="111">
        <v>95</v>
      </c>
      <c r="B96" s="112" t="s">
        <v>293</v>
      </c>
      <c r="C96" s="113">
        <v>94.72</v>
      </c>
      <c r="D96" s="113">
        <v>0</v>
      </c>
      <c r="E96" s="113">
        <v>0</v>
      </c>
      <c r="F96" s="113">
        <v>2</v>
      </c>
      <c r="G96" s="113">
        <v>0</v>
      </c>
      <c r="H96" s="114">
        <v>94.72</v>
      </c>
      <c r="I96">
        <v>1102</v>
      </c>
    </row>
    <row r="97" spans="1:9" s="119" customFormat="1" x14ac:dyDescent="0.25">
      <c r="A97" s="111">
        <v>96</v>
      </c>
      <c r="B97" s="112" t="s">
        <v>294</v>
      </c>
      <c r="C97" s="113">
        <v>32.53</v>
      </c>
      <c r="D97" s="113">
        <v>0</v>
      </c>
      <c r="E97" s="113">
        <v>0</v>
      </c>
      <c r="F97" s="113">
        <v>2</v>
      </c>
      <c r="G97" s="113">
        <v>0</v>
      </c>
      <c r="H97" s="114">
        <v>32.53</v>
      </c>
      <c r="I97">
        <v>1158</v>
      </c>
    </row>
    <row r="98" spans="1:9" s="119" customFormat="1" x14ac:dyDescent="0.25">
      <c r="A98" s="111">
        <v>97</v>
      </c>
      <c r="B98" s="112" t="s">
        <v>295</v>
      </c>
      <c r="C98" s="113">
        <v>2.33</v>
      </c>
      <c r="D98" s="113">
        <v>0</v>
      </c>
      <c r="E98" s="113">
        <v>0</v>
      </c>
      <c r="F98" s="113">
        <v>2</v>
      </c>
      <c r="G98" s="113">
        <v>0</v>
      </c>
      <c r="H98" s="114">
        <v>2.33</v>
      </c>
      <c r="I98">
        <v>1114</v>
      </c>
    </row>
    <row r="99" spans="1:9" s="119" customFormat="1" x14ac:dyDescent="0.25">
      <c r="A99" s="111">
        <v>98</v>
      </c>
      <c r="B99" s="112" t="s">
        <v>296</v>
      </c>
      <c r="C99" s="113">
        <v>0</v>
      </c>
      <c r="D99" s="113">
        <v>4.79</v>
      </c>
      <c r="E99" s="113">
        <v>0</v>
      </c>
      <c r="F99" s="113">
        <v>2</v>
      </c>
      <c r="G99" s="113">
        <v>9.58</v>
      </c>
      <c r="H99" s="114">
        <v>9.58</v>
      </c>
      <c r="I99">
        <v>1166</v>
      </c>
    </row>
    <row r="100" spans="1:9" s="119" customFormat="1" x14ac:dyDescent="0.25">
      <c r="A100" s="111">
        <v>99</v>
      </c>
      <c r="B100" s="112" t="s">
        <v>297</v>
      </c>
      <c r="C100" s="113">
        <v>0</v>
      </c>
      <c r="D100" s="113">
        <v>2.54</v>
      </c>
      <c r="E100" s="113">
        <v>0</v>
      </c>
      <c r="F100" s="113">
        <v>2</v>
      </c>
      <c r="G100" s="113">
        <v>5.08</v>
      </c>
      <c r="H100" s="114">
        <v>5.08</v>
      </c>
      <c r="I100">
        <v>1168</v>
      </c>
    </row>
    <row r="101" spans="1:9" s="119" customFormat="1" x14ac:dyDescent="0.25">
      <c r="A101" s="111">
        <v>100</v>
      </c>
      <c r="B101" s="112" t="s">
        <v>298</v>
      </c>
      <c r="C101" s="113">
        <v>40.06</v>
      </c>
      <c r="D101" s="113">
        <v>0</v>
      </c>
      <c r="E101" s="113">
        <v>0</v>
      </c>
      <c r="F101" s="113">
        <v>2</v>
      </c>
      <c r="G101" s="113">
        <v>0</v>
      </c>
      <c r="H101" s="114">
        <v>40.06</v>
      </c>
      <c r="I101">
        <v>1122</v>
      </c>
    </row>
    <row r="102" spans="1:9" s="119" customFormat="1" x14ac:dyDescent="0.25">
      <c r="A102" s="111">
        <v>101</v>
      </c>
      <c r="B102" s="112" t="s">
        <v>299</v>
      </c>
      <c r="C102" s="113">
        <v>221.72</v>
      </c>
      <c r="D102" s="113">
        <v>0</v>
      </c>
      <c r="E102" s="113">
        <v>0</v>
      </c>
      <c r="F102" s="113">
        <v>2</v>
      </c>
      <c r="G102" s="113">
        <v>0</v>
      </c>
      <c r="H102" s="114">
        <v>221.72</v>
      </c>
      <c r="I102">
        <v>1103</v>
      </c>
    </row>
    <row r="103" spans="1:9" s="119" customFormat="1" x14ac:dyDescent="0.25">
      <c r="A103" s="111">
        <v>102</v>
      </c>
      <c r="B103" s="112" t="s">
        <v>300</v>
      </c>
      <c r="C103" s="113">
        <v>35.56</v>
      </c>
      <c r="D103" s="113">
        <v>0</v>
      </c>
      <c r="E103" s="113">
        <v>0</v>
      </c>
      <c r="F103" s="113">
        <v>2</v>
      </c>
      <c r="G103" s="113">
        <v>0</v>
      </c>
      <c r="H103" s="114">
        <v>35.56</v>
      </c>
      <c r="I103">
        <v>1156</v>
      </c>
    </row>
    <row r="104" spans="1:9" s="119" customFormat="1" x14ac:dyDescent="0.25">
      <c r="A104" s="111">
        <v>103</v>
      </c>
      <c r="B104" s="112" t="s">
        <v>429</v>
      </c>
      <c r="C104" s="113">
        <v>0</v>
      </c>
      <c r="D104" s="113">
        <v>11.58</v>
      </c>
      <c r="E104" s="113">
        <v>0</v>
      </c>
      <c r="F104" s="113">
        <v>2</v>
      </c>
      <c r="G104" s="113">
        <v>23.17</v>
      </c>
      <c r="H104" s="114">
        <v>23.17</v>
      </c>
      <c r="I104">
        <v>1161</v>
      </c>
    </row>
    <row r="105" spans="1:9" s="119" customFormat="1" x14ac:dyDescent="0.25">
      <c r="A105" s="111">
        <v>104</v>
      </c>
      <c r="B105" s="112" t="s">
        <v>301</v>
      </c>
      <c r="C105" s="113">
        <v>46.03</v>
      </c>
      <c r="D105" s="113">
        <v>0</v>
      </c>
      <c r="E105" s="113">
        <v>0</v>
      </c>
      <c r="F105" s="113">
        <v>2</v>
      </c>
      <c r="G105" s="113">
        <v>0</v>
      </c>
      <c r="H105" s="114">
        <v>46.03</v>
      </c>
      <c r="I105">
        <v>1105</v>
      </c>
    </row>
    <row r="106" spans="1:9" s="119" customFormat="1" x14ac:dyDescent="0.25">
      <c r="A106" s="111">
        <v>105</v>
      </c>
      <c r="B106" s="112" t="s">
        <v>302</v>
      </c>
      <c r="C106" s="113">
        <v>0</v>
      </c>
      <c r="D106" s="113">
        <v>22.5</v>
      </c>
      <c r="E106" s="113">
        <v>0</v>
      </c>
      <c r="F106" s="113">
        <v>1</v>
      </c>
      <c r="G106" s="113">
        <v>22.5</v>
      </c>
      <c r="H106" s="114">
        <v>22.5</v>
      </c>
      <c r="I106">
        <v>1260</v>
      </c>
    </row>
    <row r="107" spans="1:9" s="119" customFormat="1" x14ac:dyDescent="0.25">
      <c r="A107" s="111">
        <v>106</v>
      </c>
      <c r="B107" s="112" t="s">
        <v>303</v>
      </c>
      <c r="C107" s="113">
        <v>685.89</v>
      </c>
      <c r="D107" s="113">
        <v>0</v>
      </c>
      <c r="E107" s="113">
        <v>0</v>
      </c>
      <c r="F107" s="113">
        <v>1</v>
      </c>
      <c r="G107" s="113">
        <v>0</v>
      </c>
      <c r="H107" s="114">
        <v>685.89</v>
      </c>
      <c r="I107">
        <v>1201</v>
      </c>
    </row>
    <row r="108" spans="1:9" s="119" customFormat="1" x14ac:dyDescent="0.25">
      <c r="A108" s="111">
        <v>107</v>
      </c>
      <c r="B108" s="112" t="s">
        <v>304</v>
      </c>
      <c r="C108" s="113">
        <v>102.64</v>
      </c>
      <c r="D108" s="113">
        <v>0</v>
      </c>
      <c r="E108" s="113">
        <v>0</v>
      </c>
      <c r="F108" s="113">
        <v>1</v>
      </c>
      <c r="G108" s="113">
        <v>0</v>
      </c>
      <c r="H108" s="114">
        <v>102.64</v>
      </c>
      <c r="I108">
        <v>1200</v>
      </c>
    </row>
    <row r="109" spans="1:9" s="119" customFormat="1" x14ac:dyDescent="0.25">
      <c r="A109" s="111">
        <v>108</v>
      </c>
      <c r="B109" s="112" t="s">
        <v>305</v>
      </c>
      <c r="C109" s="113">
        <v>1564.92</v>
      </c>
      <c r="D109" s="113">
        <v>0</v>
      </c>
      <c r="E109" s="113">
        <v>0</v>
      </c>
      <c r="F109" s="113">
        <v>2</v>
      </c>
      <c r="G109" s="113">
        <v>0</v>
      </c>
      <c r="H109" s="114">
        <v>1564.92</v>
      </c>
      <c r="I109">
        <v>1300</v>
      </c>
    </row>
    <row r="110" spans="1:9" s="119" customFormat="1" x14ac:dyDescent="0.25">
      <c r="A110" s="111">
        <v>109</v>
      </c>
      <c r="B110" s="112" t="s">
        <v>306</v>
      </c>
      <c r="C110" s="113">
        <v>51.53</v>
      </c>
      <c r="D110" s="113">
        <v>0</v>
      </c>
      <c r="E110" s="113">
        <v>0</v>
      </c>
      <c r="F110" s="113">
        <v>2</v>
      </c>
      <c r="G110" s="113">
        <v>0</v>
      </c>
      <c r="H110" s="114">
        <v>51.53</v>
      </c>
      <c r="I110">
        <v>1303</v>
      </c>
    </row>
    <row r="111" spans="1:9" s="119" customFormat="1" x14ac:dyDescent="0.25">
      <c r="A111" s="111">
        <v>110</v>
      </c>
      <c r="B111" s="112" t="s">
        <v>307</v>
      </c>
      <c r="C111" s="113">
        <v>137.91999999999999</v>
      </c>
      <c r="D111" s="113">
        <v>0</v>
      </c>
      <c r="E111" s="113">
        <v>0</v>
      </c>
      <c r="F111" s="113">
        <v>2</v>
      </c>
      <c r="G111" s="113">
        <v>0</v>
      </c>
      <c r="H111" s="114">
        <v>137.91999999999999</v>
      </c>
      <c r="I111">
        <v>1301</v>
      </c>
    </row>
    <row r="112" spans="1:9" s="119" customFormat="1" x14ac:dyDescent="0.25">
      <c r="A112" s="111">
        <v>111</v>
      </c>
      <c r="B112" s="112" t="s">
        <v>430</v>
      </c>
      <c r="C112" s="113">
        <v>0</v>
      </c>
      <c r="D112" s="113">
        <v>4.58</v>
      </c>
      <c r="E112" s="113">
        <v>0</v>
      </c>
      <c r="F112" s="113">
        <v>2</v>
      </c>
      <c r="G112" s="113">
        <v>9.17</v>
      </c>
      <c r="H112" s="114">
        <v>9.17</v>
      </c>
      <c r="I112">
        <v>1361</v>
      </c>
    </row>
    <row r="113" spans="1:9" s="119" customFormat="1" x14ac:dyDescent="0.25">
      <c r="A113" s="111">
        <v>112</v>
      </c>
      <c r="B113" s="112" t="s">
        <v>308</v>
      </c>
      <c r="C113" s="113">
        <v>0</v>
      </c>
      <c r="D113" s="113">
        <v>9.5</v>
      </c>
      <c r="E113" s="113">
        <v>0</v>
      </c>
      <c r="F113" s="113">
        <v>2</v>
      </c>
      <c r="G113" s="113">
        <v>19</v>
      </c>
      <c r="H113" s="114">
        <v>19</v>
      </c>
      <c r="I113">
        <v>1462</v>
      </c>
    </row>
    <row r="114" spans="1:9" s="119" customFormat="1" ht="46.5" x14ac:dyDescent="0.25">
      <c r="A114" s="111">
        <v>113</v>
      </c>
      <c r="B114" s="112" t="s">
        <v>309</v>
      </c>
      <c r="C114" s="113">
        <v>0</v>
      </c>
      <c r="D114" s="113">
        <v>27.75</v>
      </c>
      <c r="E114" s="113">
        <v>0</v>
      </c>
      <c r="F114" s="113">
        <v>2</v>
      </c>
      <c r="G114" s="113">
        <v>55.5</v>
      </c>
      <c r="H114" s="114">
        <v>55.5</v>
      </c>
      <c r="I114">
        <v>1467</v>
      </c>
    </row>
    <row r="115" spans="1:9" s="119" customFormat="1" x14ac:dyDescent="0.25">
      <c r="A115" s="111">
        <v>114</v>
      </c>
      <c r="B115" s="112" t="s">
        <v>310</v>
      </c>
      <c r="C115" s="113">
        <v>127.61</v>
      </c>
      <c r="D115" s="113">
        <v>0</v>
      </c>
      <c r="E115" s="113">
        <v>0</v>
      </c>
      <c r="F115" s="113">
        <v>2</v>
      </c>
      <c r="G115" s="113">
        <v>0</v>
      </c>
      <c r="H115" s="114">
        <v>127.61</v>
      </c>
      <c r="I115">
        <v>1403</v>
      </c>
    </row>
    <row r="116" spans="1:9" s="119" customFormat="1" x14ac:dyDescent="0.25">
      <c r="A116" s="111">
        <v>115</v>
      </c>
      <c r="B116" s="112" t="s">
        <v>311</v>
      </c>
      <c r="C116" s="113">
        <v>223.25</v>
      </c>
      <c r="D116" s="113">
        <v>0</v>
      </c>
      <c r="E116" s="113">
        <v>0</v>
      </c>
      <c r="F116" s="113">
        <v>2</v>
      </c>
      <c r="G116" s="113">
        <v>0</v>
      </c>
      <c r="H116" s="114">
        <v>223.25</v>
      </c>
      <c r="I116">
        <v>1404</v>
      </c>
    </row>
    <row r="117" spans="1:9" s="119" customFormat="1" ht="46.5" x14ac:dyDescent="0.25">
      <c r="A117" s="111">
        <v>116</v>
      </c>
      <c r="B117" s="112" t="s">
        <v>312</v>
      </c>
      <c r="C117" s="113">
        <v>0</v>
      </c>
      <c r="D117" s="113">
        <v>0</v>
      </c>
      <c r="E117" s="113">
        <v>0</v>
      </c>
      <c r="F117" s="113">
        <v>2</v>
      </c>
      <c r="G117" s="113">
        <v>0</v>
      </c>
      <c r="H117" s="114">
        <v>0</v>
      </c>
      <c r="I117">
        <v>1413</v>
      </c>
    </row>
    <row r="118" spans="1:9" s="119" customFormat="1" ht="46.5" x14ac:dyDescent="0.25">
      <c r="A118" s="111">
        <v>117</v>
      </c>
      <c r="B118" s="112" t="s">
        <v>313</v>
      </c>
      <c r="C118" s="113">
        <v>0</v>
      </c>
      <c r="D118" s="113">
        <v>0</v>
      </c>
      <c r="E118" s="113">
        <v>0</v>
      </c>
      <c r="F118" s="113">
        <v>2</v>
      </c>
      <c r="G118" s="113">
        <v>0</v>
      </c>
      <c r="H118" s="114">
        <v>0</v>
      </c>
      <c r="I118">
        <v>1491</v>
      </c>
    </row>
    <row r="119" spans="1:9" s="119" customFormat="1" ht="46.5" x14ac:dyDescent="0.25">
      <c r="A119" s="111">
        <v>118</v>
      </c>
      <c r="B119" s="112" t="s">
        <v>314</v>
      </c>
      <c r="C119" s="113">
        <v>0</v>
      </c>
      <c r="D119" s="113">
        <v>0</v>
      </c>
      <c r="E119" s="113">
        <v>0.38</v>
      </c>
      <c r="F119" s="113">
        <v>2</v>
      </c>
      <c r="G119" s="113">
        <v>0.75</v>
      </c>
      <c r="H119" s="114">
        <v>0.75</v>
      </c>
      <c r="I119">
        <v>1493</v>
      </c>
    </row>
    <row r="120" spans="1:9" s="119" customFormat="1" ht="46.5" x14ac:dyDescent="0.25">
      <c r="A120" s="111">
        <v>119</v>
      </c>
      <c r="B120" s="112" t="s">
        <v>315</v>
      </c>
      <c r="C120" s="113">
        <v>0</v>
      </c>
      <c r="D120" s="113">
        <v>0</v>
      </c>
      <c r="E120" s="113">
        <v>0.38</v>
      </c>
      <c r="F120" s="113">
        <v>2</v>
      </c>
      <c r="G120" s="113">
        <v>0.75</v>
      </c>
      <c r="H120" s="114">
        <v>0.75</v>
      </c>
      <c r="I120">
        <v>1499</v>
      </c>
    </row>
    <row r="121" spans="1:9" s="119" customFormat="1" ht="46.5" x14ac:dyDescent="0.25">
      <c r="A121" s="111">
        <v>120</v>
      </c>
      <c r="B121" s="112" t="s">
        <v>316</v>
      </c>
      <c r="C121" s="113">
        <v>0</v>
      </c>
      <c r="D121" s="113">
        <v>0</v>
      </c>
      <c r="E121" s="113">
        <v>8.75</v>
      </c>
      <c r="F121" s="113">
        <v>2</v>
      </c>
      <c r="G121" s="113">
        <v>17.5</v>
      </c>
      <c r="H121" s="114">
        <v>17.5</v>
      </c>
      <c r="I121">
        <v>1490</v>
      </c>
    </row>
    <row r="122" spans="1:9" s="119" customFormat="1" x14ac:dyDescent="0.25">
      <c r="A122" s="111">
        <v>121</v>
      </c>
      <c r="B122" s="112" t="s">
        <v>317</v>
      </c>
      <c r="C122" s="113">
        <v>32.58</v>
      </c>
      <c r="D122" s="113">
        <v>0</v>
      </c>
      <c r="E122" s="113">
        <v>0</v>
      </c>
      <c r="F122" s="113">
        <v>2</v>
      </c>
      <c r="G122" s="113">
        <v>0</v>
      </c>
      <c r="H122" s="114">
        <v>32.58</v>
      </c>
      <c r="I122">
        <v>1410</v>
      </c>
    </row>
    <row r="123" spans="1:9" s="119" customFormat="1" x14ac:dyDescent="0.25">
      <c r="A123" s="111">
        <v>122</v>
      </c>
      <c r="B123" s="112" t="s">
        <v>318</v>
      </c>
      <c r="C123" s="113">
        <v>0</v>
      </c>
      <c r="D123" s="113">
        <v>57.38</v>
      </c>
      <c r="E123" s="113">
        <v>0</v>
      </c>
      <c r="F123" s="113">
        <v>2</v>
      </c>
      <c r="G123" s="113">
        <v>114.75</v>
      </c>
      <c r="H123" s="114">
        <v>114.75</v>
      </c>
      <c r="I123">
        <v>1470</v>
      </c>
    </row>
    <row r="124" spans="1:9" s="119" customFormat="1" x14ac:dyDescent="0.25">
      <c r="A124" s="111">
        <v>123</v>
      </c>
      <c r="B124" s="112" t="s">
        <v>319</v>
      </c>
      <c r="C124" s="113">
        <v>0</v>
      </c>
      <c r="D124" s="113">
        <v>0</v>
      </c>
      <c r="E124" s="113">
        <v>16.5</v>
      </c>
      <c r="F124" s="113">
        <v>2</v>
      </c>
      <c r="G124" s="113">
        <v>33</v>
      </c>
      <c r="H124" s="114">
        <v>33</v>
      </c>
      <c r="I124">
        <v>1496</v>
      </c>
    </row>
    <row r="125" spans="1:9" s="119" customFormat="1" x14ac:dyDescent="0.25">
      <c r="A125" s="111">
        <v>124</v>
      </c>
      <c r="B125" s="112" t="s">
        <v>320</v>
      </c>
      <c r="C125" s="113">
        <v>0.25</v>
      </c>
      <c r="D125" s="113">
        <v>0</v>
      </c>
      <c r="E125" s="113">
        <v>0</v>
      </c>
      <c r="F125" s="113">
        <v>2</v>
      </c>
      <c r="G125" s="113">
        <v>0</v>
      </c>
      <c r="H125" s="114">
        <v>0.25</v>
      </c>
      <c r="I125">
        <v>1418</v>
      </c>
    </row>
    <row r="126" spans="1:9" s="119" customFormat="1" x14ac:dyDescent="0.25">
      <c r="A126" s="111">
        <v>125</v>
      </c>
      <c r="B126" s="112" t="s">
        <v>321</v>
      </c>
      <c r="C126" s="113">
        <v>85.25</v>
      </c>
      <c r="D126" s="113">
        <v>0</v>
      </c>
      <c r="E126" s="113">
        <v>0</v>
      </c>
      <c r="F126" s="113">
        <v>2</v>
      </c>
      <c r="G126" s="113">
        <v>0</v>
      </c>
      <c r="H126" s="114">
        <v>85.25</v>
      </c>
      <c r="I126">
        <v>1402</v>
      </c>
    </row>
    <row r="127" spans="1:9" s="119" customFormat="1" x14ac:dyDescent="0.25">
      <c r="A127" s="111">
        <v>126</v>
      </c>
      <c r="B127" s="112" t="s">
        <v>322</v>
      </c>
      <c r="C127" s="113">
        <v>90.11</v>
      </c>
      <c r="D127" s="113">
        <v>0</v>
      </c>
      <c r="E127" s="113">
        <v>0</v>
      </c>
      <c r="F127" s="113">
        <v>2</v>
      </c>
      <c r="G127" s="113">
        <v>0</v>
      </c>
      <c r="H127" s="114">
        <v>90.11</v>
      </c>
      <c r="I127">
        <v>1401</v>
      </c>
    </row>
    <row r="128" spans="1:9" s="119" customFormat="1" ht="46.5" x14ac:dyDescent="0.25">
      <c r="A128" s="111">
        <v>127</v>
      </c>
      <c r="B128" s="112" t="s">
        <v>323</v>
      </c>
      <c r="C128" s="113">
        <v>3.08</v>
      </c>
      <c r="D128" s="113">
        <v>0</v>
      </c>
      <c r="E128" s="113">
        <v>0</v>
      </c>
      <c r="F128" s="113">
        <v>2</v>
      </c>
      <c r="G128" s="113">
        <v>0</v>
      </c>
      <c r="H128" s="114">
        <v>3.08</v>
      </c>
      <c r="I128">
        <v>1400</v>
      </c>
    </row>
    <row r="129" spans="1:9" s="119" customFormat="1" x14ac:dyDescent="0.25">
      <c r="A129" s="111">
        <v>128</v>
      </c>
      <c r="B129" s="112" t="s">
        <v>324</v>
      </c>
      <c r="C129" s="113">
        <v>198.06</v>
      </c>
      <c r="D129" s="113">
        <v>0</v>
      </c>
      <c r="E129" s="113">
        <v>0</v>
      </c>
      <c r="F129" s="113">
        <v>2</v>
      </c>
      <c r="G129" s="113">
        <v>0</v>
      </c>
      <c r="H129" s="114">
        <v>198.06</v>
      </c>
      <c r="I129">
        <v>1408</v>
      </c>
    </row>
    <row r="130" spans="1:9" s="119" customFormat="1" x14ac:dyDescent="0.25">
      <c r="A130" s="111">
        <v>129</v>
      </c>
      <c r="B130" s="112" t="s">
        <v>325</v>
      </c>
      <c r="C130" s="113">
        <v>10.5</v>
      </c>
      <c r="D130" s="113">
        <v>0</v>
      </c>
      <c r="E130" s="113">
        <v>0</v>
      </c>
      <c r="F130" s="113">
        <v>1</v>
      </c>
      <c r="G130" s="113">
        <v>0</v>
      </c>
      <c r="H130" s="114">
        <v>10.5</v>
      </c>
      <c r="I130">
        <v>1524</v>
      </c>
    </row>
    <row r="131" spans="1:9" s="119" customFormat="1" x14ac:dyDescent="0.25">
      <c r="A131" s="111">
        <v>130</v>
      </c>
      <c r="B131" s="112" t="s">
        <v>326</v>
      </c>
      <c r="C131" s="113">
        <v>0</v>
      </c>
      <c r="D131" s="113">
        <v>31.25</v>
      </c>
      <c r="E131" s="113">
        <v>0</v>
      </c>
      <c r="F131" s="113">
        <v>1</v>
      </c>
      <c r="G131" s="113">
        <v>31.25</v>
      </c>
      <c r="H131" s="114">
        <v>31.25</v>
      </c>
      <c r="I131">
        <v>1561</v>
      </c>
    </row>
    <row r="132" spans="1:9" s="119" customFormat="1" x14ac:dyDescent="0.25">
      <c r="A132" s="111">
        <v>131</v>
      </c>
      <c r="B132" s="112" t="s">
        <v>327</v>
      </c>
      <c r="C132" s="113">
        <v>0.08</v>
      </c>
      <c r="D132" s="113">
        <v>0</v>
      </c>
      <c r="E132" s="113">
        <v>0</v>
      </c>
      <c r="F132" s="113">
        <v>1</v>
      </c>
      <c r="G132" s="113">
        <v>0</v>
      </c>
      <c r="H132" s="114">
        <v>0.08</v>
      </c>
      <c r="I132">
        <v>1519</v>
      </c>
    </row>
    <row r="133" spans="1:9" s="119" customFormat="1" x14ac:dyDescent="0.25">
      <c r="A133" s="111">
        <v>132</v>
      </c>
      <c r="B133" s="112" t="s">
        <v>328</v>
      </c>
      <c r="C133" s="113">
        <v>117.08</v>
      </c>
      <c r="D133" s="113">
        <v>0</v>
      </c>
      <c r="E133" s="113">
        <v>0</v>
      </c>
      <c r="F133" s="113">
        <v>1</v>
      </c>
      <c r="G133" s="113">
        <v>0</v>
      </c>
      <c r="H133" s="114">
        <v>117.08</v>
      </c>
      <c r="I133">
        <v>1516</v>
      </c>
    </row>
    <row r="134" spans="1:9" s="119" customFormat="1" x14ac:dyDescent="0.25">
      <c r="A134" s="111">
        <v>133</v>
      </c>
      <c r="B134" s="112" t="s">
        <v>431</v>
      </c>
      <c r="C134" s="113">
        <v>0</v>
      </c>
      <c r="D134" s="113">
        <v>28.75</v>
      </c>
      <c r="E134" s="113">
        <v>0</v>
      </c>
      <c r="F134" s="113">
        <v>1</v>
      </c>
      <c r="G134" s="113">
        <v>28.75</v>
      </c>
      <c r="H134" s="114">
        <v>28.75</v>
      </c>
      <c r="I134">
        <v>1563</v>
      </c>
    </row>
    <row r="135" spans="1:9" s="119" customFormat="1" x14ac:dyDescent="0.25">
      <c r="A135" s="111">
        <v>134</v>
      </c>
      <c r="B135" s="112" t="s">
        <v>329</v>
      </c>
      <c r="C135" s="113">
        <v>530.08000000000004</v>
      </c>
      <c r="D135" s="113">
        <v>0</v>
      </c>
      <c r="E135" s="113">
        <v>0</v>
      </c>
      <c r="F135" s="113">
        <v>1</v>
      </c>
      <c r="G135" s="113">
        <v>0</v>
      </c>
      <c r="H135" s="114">
        <v>530.08000000000004</v>
      </c>
      <c r="I135">
        <v>1515</v>
      </c>
    </row>
    <row r="136" spans="1:9" s="119" customFormat="1" x14ac:dyDescent="0.25">
      <c r="A136" s="111">
        <v>135</v>
      </c>
      <c r="B136" s="112" t="s">
        <v>330</v>
      </c>
      <c r="C136" s="113">
        <v>204.75</v>
      </c>
      <c r="D136" s="113">
        <v>0</v>
      </c>
      <c r="E136" s="113">
        <v>0</v>
      </c>
      <c r="F136" s="113">
        <v>1</v>
      </c>
      <c r="G136" s="113">
        <v>0</v>
      </c>
      <c r="H136" s="114">
        <v>204.75</v>
      </c>
      <c r="I136">
        <v>1517</v>
      </c>
    </row>
    <row r="137" spans="1:9" s="119" customFormat="1" x14ac:dyDescent="0.25">
      <c r="A137" s="111">
        <v>136</v>
      </c>
      <c r="B137" s="112" t="s">
        <v>331</v>
      </c>
      <c r="C137" s="113">
        <v>6.14</v>
      </c>
      <c r="D137" s="113">
        <v>0</v>
      </c>
      <c r="E137" s="113">
        <v>0</v>
      </c>
      <c r="F137" s="113">
        <v>1</v>
      </c>
      <c r="G137" s="113">
        <v>0</v>
      </c>
      <c r="H137" s="114">
        <v>6.14</v>
      </c>
      <c r="I137">
        <v>1514</v>
      </c>
    </row>
    <row r="138" spans="1:9" s="119" customFormat="1" x14ac:dyDescent="0.25">
      <c r="A138" s="111">
        <v>137</v>
      </c>
      <c r="B138" s="112" t="s">
        <v>417</v>
      </c>
      <c r="C138" s="113">
        <v>1.31</v>
      </c>
      <c r="D138" s="113">
        <v>0</v>
      </c>
      <c r="E138" s="113">
        <v>0</v>
      </c>
      <c r="F138" s="113">
        <v>1</v>
      </c>
      <c r="G138" s="113">
        <v>0</v>
      </c>
      <c r="H138" s="114">
        <v>1.31</v>
      </c>
      <c r="I138">
        <v>1501</v>
      </c>
    </row>
    <row r="139" spans="1:9" s="119" customFormat="1" x14ac:dyDescent="0.25">
      <c r="A139" s="111">
        <v>138</v>
      </c>
      <c r="B139" s="112" t="s">
        <v>332</v>
      </c>
      <c r="C139" s="113">
        <v>86.06</v>
      </c>
      <c r="D139" s="113">
        <v>0</v>
      </c>
      <c r="E139" s="113">
        <v>0</v>
      </c>
      <c r="F139" s="113">
        <v>1</v>
      </c>
      <c r="G139" s="113">
        <v>0</v>
      </c>
      <c r="H139" s="114">
        <v>86.06</v>
      </c>
      <c r="I139">
        <v>1500</v>
      </c>
    </row>
    <row r="140" spans="1:9" s="119" customFormat="1" x14ac:dyDescent="0.25">
      <c r="A140" s="111">
        <v>139</v>
      </c>
      <c r="B140" s="112" t="s">
        <v>333</v>
      </c>
      <c r="C140" s="113">
        <v>0</v>
      </c>
      <c r="D140" s="113">
        <v>0</v>
      </c>
      <c r="E140" s="113">
        <v>0</v>
      </c>
      <c r="F140" s="113">
        <v>1</v>
      </c>
      <c r="G140" s="113">
        <v>0</v>
      </c>
      <c r="H140" s="114">
        <v>0</v>
      </c>
      <c r="I140">
        <v>1553</v>
      </c>
    </row>
    <row r="141" spans="1:9" s="119" customFormat="1" x14ac:dyDescent="0.25">
      <c r="A141" s="111">
        <v>140</v>
      </c>
      <c r="B141" s="112" t="s">
        <v>432</v>
      </c>
      <c r="C141" s="113">
        <v>20.170000000000002</v>
      </c>
      <c r="D141" s="113">
        <v>0</v>
      </c>
      <c r="E141" s="113">
        <v>0</v>
      </c>
      <c r="F141" s="113">
        <v>1</v>
      </c>
      <c r="G141" s="113">
        <v>0</v>
      </c>
      <c r="H141" s="114">
        <v>20.170000000000002</v>
      </c>
      <c r="I141">
        <v>1521</v>
      </c>
    </row>
    <row r="142" spans="1:9" s="119" customFormat="1" x14ac:dyDescent="0.25">
      <c r="A142" s="111">
        <v>141</v>
      </c>
      <c r="B142" s="112" t="s">
        <v>334</v>
      </c>
      <c r="C142" s="113">
        <v>0</v>
      </c>
      <c r="D142" s="113">
        <v>0</v>
      </c>
      <c r="E142" s="113">
        <v>0</v>
      </c>
      <c r="F142" s="113">
        <v>1.8</v>
      </c>
      <c r="G142" s="113">
        <v>0</v>
      </c>
      <c r="H142" s="114">
        <v>0</v>
      </c>
      <c r="I142">
        <v>1646</v>
      </c>
    </row>
    <row r="143" spans="1:9" s="119" customFormat="1" x14ac:dyDescent="0.25">
      <c r="A143" s="111">
        <v>142</v>
      </c>
      <c r="B143" s="112" t="s">
        <v>335</v>
      </c>
      <c r="C143" s="113">
        <v>56.67</v>
      </c>
      <c r="D143" s="113">
        <v>0</v>
      </c>
      <c r="E143" s="113">
        <v>0</v>
      </c>
      <c r="F143" s="113">
        <v>1.8</v>
      </c>
      <c r="G143" s="113">
        <v>0</v>
      </c>
      <c r="H143" s="114">
        <v>56.67</v>
      </c>
      <c r="I143">
        <v>1602</v>
      </c>
    </row>
    <row r="144" spans="1:9" s="119" customFormat="1" x14ac:dyDescent="0.25">
      <c r="A144" s="111">
        <v>143</v>
      </c>
      <c r="B144" s="112" t="s">
        <v>336</v>
      </c>
      <c r="C144" s="113">
        <v>165.58</v>
      </c>
      <c r="D144" s="113">
        <v>0</v>
      </c>
      <c r="E144" s="113">
        <v>0</v>
      </c>
      <c r="F144" s="113">
        <v>1.8</v>
      </c>
      <c r="G144" s="113">
        <v>0</v>
      </c>
      <c r="H144" s="114">
        <v>165.58</v>
      </c>
      <c r="I144">
        <v>1605</v>
      </c>
    </row>
    <row r="145" spans="1:9" s="119" customFormat="1" x14ac:dyDescent="0.25">
      <c r="A145" s="111">
        <v>144</v>
      </c>
      <c r="B145" s="112" t="s">
        <v>337</v>
      </c>
      <c r="C145" s="113">
        <v>102.92</v>
      </c>
      <c r="D145" s="113">
        <v>0</v>
      </c>
      <c r="E145" s="113">
        <v>0</v>
      </c>
      <c r="F145" s="113">
        <v>1.8</v>
      </c>
      <c r="G145" s="113">
        <v>0</v>
      </c>
      <c r="H145" s="114">
        <v>102.92</v>
      </c>
      <c r="I145">
        <v>1604</v>
      </c>
    </row>
    <row r="146" spans="1:9" s="119" customFormat="1" x14ac:dyDescent="0.25">
      <c r="A146" s="111">
        <v>145</v>
      </c>
      <c r="B146" s="112" t="s">
        <v>338</v>
      </c>
      <c r="C146" s="113">
        <v>0</v>
      </c>
      <c r="D146" s="113">
        <v>1.5</v>
      </c>
      <c r="E146" s="113">
        <v>0</v>
      </c>
      <c r="F146" s="113">
        <v>1.8</v>
      </c>
      <c r="G146" s="113">
        <v>2.7</v>
      </c>
      <c r="H146" s="114">
        <v>2.7</v>
      </c>
      <c r="I146">
        <v>1662</v>
      </c>
    </row>
    <row r="147" spans="1:9" s="119" customFormat="1" x14ac:dyDescent="0.25">
      <c r="A147" s="111">
        <v>146</v>
      </c>
      <c r="B147" s="112" t="s">
        <v>339</v>
      </c>
      <c r="C147" s="113">
        <v>0</v>
      </c>
      <c r="D147" s="113">
        <v>0</v>
      </c>
      <c r="E147" s="113">
        <v>1.75</v>
      </c>
      <c r="F147" s="113">
        <v>1.8</v>
      </c>
      <c r="G147" s="113">
        <v>3.15</v>
      </c>
      <c r="H147" s="114">
        <v>3.15</v>
      </c>
      <c r="I147">
        <v>1690</v>
      </c>
    </row>
    <row r="148" spans="1:9" s="119" customFormat="1" x14ac:dyDescent="0.25">
      <c r="A148" s="111">
        <v>147</v>
      </c>
      <c r="B148" s="112" t="s">
        <v>340</v>
      </c>
      <c r="C148" s="113">
        <v>3.08</v>
      </c>
      <c r="D148" s="113">
        <v>0</v>
      </c>
      <c r="E148" s="113">
        <v>0</v>
      </c>
      <c r="F148" s="113">
        <v>1.8</v>
      </c>
      <c r="G148" s="113">
        <v>0</v>
      </c>
      <c r="H148" s="114">
        <v>3.08</v>
      </c>
      <c r="I148">
        <v>1616</v>
      </c>
    </row>
    <row r="149" spans="1:9" s="119" customFormat="1" x14ac:dyDescent="0.25">
      <c r="A149" s="111">
        <v>148</v>
      </c>
      <c r="B149" s="112" t="s">
        <v>414</v>
      </c>
      <c r="C149" s="113">
        <v>1.94</v>
      </c>
      <c r="D149" s="113">
        <v>0</v>
      </c>
      <c r="E149" s="113">
        <v>0</v>
      </c>
      <c r="F149" s="113">
        <v>1.8</v>
      </c>
      <c r="G149" s="113">
        <v>0</v>
      </c>
      <c r="H149" s="114">
        <v>1.94</v>
      </c>
      <c r="I149">
        <v>1600</v>
      </c>
    </row>
    <row r="150" spans="1:9" s="119" customFormat="1" x14ac:dyDescent="0.25">
      <c r="A150" s="111">
        <v>149</v>
      </c>
      <c r="B150" s="112" t="s">
        <v>341</v>
      </c>
      <c r="C150" s="113">
        <v>149.25</v>
      </c>
      <c r="D150" s="113">
        <v>0</v>
      </c>
      <c r="E150" s="113">
        <v>0</v>
      </c>
      <c r="F150" s="113">
        <v>1.8</v>
      </c>
      <c r="G150" s="113">
        <v>0</v>
      </c>
      <c r="H150" s="114">
        <v>149.25</v>
      </c>
      <c r="I150">
        <v>1610</v>
      </c>
    </row>
    <row r="151" spans="1:9" s="119" customFormat="1" x14ac:dyDescent="0.25">
      <c r="A151" s="111">
        <v>150</v>
      </c>
      <c r="B151" s="112" t="s">
        <v>342</v>
      </c>
      <c r="C151" s="113">
        <v>37.25</v>
      </c>
      <c r="D151" s="113">
        <v>0</v>
      </c>
      <c r="E151" s="113">
        <v>0</v>
      </c>
      <c r="F151" s="113">
        <v>1.8</v>
      </c>
      <c r="G151" s="113">
        <v>0</v>
      </c>
      <c r="H151" s="114">
        <v>37.25</v>
      </c>
      <c r="I151">
        <v>1613</v>
      </c>
    </row>
    <row r="152" spans="1:9" s="119" customFormat="1" x14ac:dyDescent="0.25">
      <c r="A152" s="111">
        <v>151</v>
      </c>
      <c r="B152" s="112" t="s">
        <v>343</v>
      </c>
      <c r="C152" s="113">
        <v>3.14</v>
      </c>
      <c r="D152" s="113">
        <v>0</v>
      </c>
      <c r="E152" s="113">
        <v>0</v>
      </c>
      <c r="F152" s="113">
        <v>1.8</v>
      </c>
      <c r="G152" s="113">
        <v>0</v>
      </c>
      <c r="H152" s="114">
        <v>3.14</v>
      </c>
      <c r="I152">
        <v>1700</v>
      </c>
    </row>
    <row r="153" spans="1:9" s="119" customFormat="1" x14ac:dyDescent="0.25">
      <c r="A153" s="111">
        <v>152</v>
      </c>
      <c r="B153" s="112" t="s">
        <v>344</v>
      </c>
      <c r="C153" s="113">
        <v>224</v>
      </c>
      <c r="D153" s="113">
        <v>0</v>
      </c>
      <c r="E153" s="113">
        <v>0</v>
      </c>
      <c r="F153" s="113">
        <v>1.8</v>
      </c>
      <c r="G153" s="113">
        <v>0</v>
      </c>
      <c r="H153" s="114">
        <v>224</v>
      </c>
      <c r="I153">
        <v>1703</v>
      </c>
    </row>
    <row r="154" spans="1:9" s="119" customFormat="1" x14ac:dyDescent="0.25">
      <c r="A154" s="111">
        <v>153</v>
      </c>
      <c r="B154" s="112" t="s">
        <v>345</v>
      </c>
      <c r="C154" s="113">
        <v>0</v>
      </c>
      <c r="D154" s="113">
        <v>32.25</v>
      </c>
      <c r="E154" s="113">
        <v>0</v>
      </c>
      <c r="F154" s="113">
        <v>1.8</v>
      </c>
      <c r="G154" s="113">
        <v>58.05</v>
      </c>
      <c r="H154" s="114">
        <v>58.05</v>
      </c>
      <c r="I154">
        <v>1761</v>
      </c>
    </row>
    <row r="155" spans="1:9" s="119" customFormat="1" x14ac:dyDescent="0.25">
      <c r="A155" s="111">
        <v>154</v>
      </c>
      <c r="B155" s="112" t="s">
        <v>416</v>
      </c>
      <c r="C155" s="113">
        <v>0.17</v>
      </c>
      <c r="D155" s="113">
        <v>0</v>
      </c>
      <c r="E155" s="113">
        <v>0</v>
      </c>
      <c r="F155" s="113">
        <v>1.8</v>
      </c>
      <c r="G155" s="113">
        <v>0</v>
      </c>
      <c r="H155" s="114">
        <v>0.17</v>
      </c>
      <c r="I155">
        <v>1701</v>
      </c>
    </row>
    <row r="156" spans="1:9" s="119" customFormat="1" ht="46.5" x14ac:dyDescent="0.25">
      <c r="A156" s="111">
        <v>155</v>
      </c>
      <c r="B156" s="112" t="s">
        <v>346</v>
      </c>
      <c r="C156" s="113">
        <v>64.69</v>
      </c>
      <c r="D156" s="113">
        <v>0</v>
      </c>
      <c r="E156" s="113">
        <v>0</v>
      </c>
      <c r="F156" s="113">
        <v>1.8</v>
      </c>
      <c r="G156" s="113">
        <v>0</v>
      </c>
      <c r="H156" s="114">
        <v>64.69</v>
      </c>
      <c r="I156">
        <v>1702</v>
      </c>
    </row>
    <row r="157" spans="1:9" s="119" customFormat="1" x14ac:dyDescent="0.25">
      <c r="A157" s="111">
        <v>156</v>
      </c>
      <c r="B157" s="112" t="s">
        <v>347</v>
      </c>
      <c r="C157" s="113">
        <v>0</v>
      </c>
      <c r="D157" s="113">
        <v>0</v>
      </c>
      <c r="E157" s="113">
        <v>8.8800000000000008</v>
      </c>
      <c r="F157" s="113">
        <v>1.8</v>
      </c>
      <c r="G157" s="113">
        <v>15.98</v>
      </c>
      <c r="H157" s="114">
        <v>15.98</v>
      </c>
      <c r="I157">
        <v>1790</v>
      </c>
    </row>
    <row r="158" spans="1:9" s="119" customFormat="1" x14ac:dyDescent="0.25">
      <c r="A158" s="111">
        <v>157</v>
      </c>
      <c r="B158" s="112" t="s">
        <v>348</v>
      </c>
      <c r="C158" s="113">
        <v>126.92</v>
      </c>
      <c r="D158" s="113">
        <v>0</v>
      </c>
      <c r="E158" s="113">
        <v>0</v>
      </c>
      <c r="F158" s="113">
        <v>1.8</v>
      </c>
      <c r="G158" s="113">
        <v>0</v>
      </c>
      <c r="H158" s="114">
        <v>126.92</v>
      </c>
      <c r="I158">
        <v>1801</v>
      </c>
    </row>
    <row r="159" spans="1:9" s="119" customFormat="1" x14ac:dyDescent="0.25">
      <c r="A159" s="111">
        <v>158</v>
      </c>
      <c r="B159" s="112" t="s">
        <v>349</v>
      </c>
      <c r="C159" s="113">
        <v>0</v>
      </c>
      <c r="D159" s="113">
        <v>15.88</v>
      </c>
      <c r="E159" s="113">
        <v>0</v>
      </c>
      <c r="F159" s="113">
        <v>1.8</v>
      </c>
      <c r="G159" s="113">
        <v>28.58</v>
      </c>
      <c r="H159" s="114">
        <v>28.58</v>
      </c>
      <c r="I159">
        <v>1861</v>
      </c>
    </row>
    <row r="160" spans="1:9" s="119" customFormat="1" x14ac:dyDescent="0.25">
      <c r="A160" s="111">
        <v>159</v>
      </c>
      <c r="B160" s="112" t="s">
        <v>350</v>
      </c>
      <c r="C160" s="113">
        <v>0</v>
      </c>
      <c r="D160" s="113">
        <v>0</v>
      </c>
      <c r="E160" s="113">
        <v>22.88</v>
      </c>
      <c r="F160" s="113">
        <v>1.8</v>
      </c>
      <c r="G160" s="113">
        <v>41.18</v>
      </c>
      <c r="H160" s="114">
        <v>41.18</v>
      </c>
      <c r="I160">
        <v>1891</v>
      </c>
    </row>
    <row r="161" spans="1:9" s="119" customFormat="1" x14ac:dyDescent="0.25">
      <c r="A161" s="111">
        <v>160</v>
      </c>
      <c r="B161" s="112" t="s">
        <v>351</v>
      </c>
      <c r="C161" s="113">
        <v>40.08</v>
      </c>
      <c r="D161" s="113">
        <v>0</v>
      </c>
      <c r="E161" s="113">
        <v>0</v>
      </c>
      <c r="F161" s="113">
        <v>1.8</v>
      </c>
      <c r="G161" s="113">
        <v>0</v>
      </c>
      <c r="H161" s="114">
        <v>40.08</v>
      </c>
      <c r="I161">
        <v>1805</v>
      </c>
    </row>
    <row r="162" spans="1:9" s="119" customFormat="1" ht="46.5" x14ac:dyDescent="0.25">
      <c r="A162" s="111">
        <v>161</v>
      </c>
      <c r="B162" s="112" t="s">
        <v>352</v>
      </c>
      <c r="C162" s="113">
        <v>0</v>
      </c>
      <c r="D162" s="113">
        <v>0</v>
      </c>
      <c r="E162" s="113">
        <v>3.5</v>
      </c>
      <c r="F162" s="113">
        <v>1.8</v>
      </c>
      <c r="G162" s="113">
        <v>6.3</v>
      </c>
      <c r="H162" s="114">
        <v>6.3</v>
      </c>
      <c r="I162">
        <v>1890</v>
      </c>
    </row>
    <row r="163" spans="1:9" s="119" customFormat="1" x14ac:dyDescent="0.25">
      <c r="A163" s="111">
        <v>162</v>
      </c>
      <c r="B163" s="112" t="s">
        <v>353</v>
      </c>
      <c r="C163" s="113">
        <v>60</v>
      </c>
      <c r="D163" s="113">
        <v>0</v>
      </c>
      <c r="E163" s="113">
        <v>0</v>
      </c>
      <c r="F163" s="113">
        <v>1</v>
      </c>
      <c r="G163" s="113">
        <v>0</v>
      </c>
      <c r="H163" s="114">
        <v>60</v>
      </c>
      <c r="I163">
        <v>1903</v>
      </c>
    </row>
    <row r="164" spans="1:9" s="119" customFormat="1" x14ac:dyDescent="0.25">
      <c r="A164" s="111">
        <v>163</v>
      </c>
      <c r="B164" s="112" t="s">
        <v>354</v>
      </c>
      <c r="C164" s="113">
        <v>22.28</v>
      </c>
      <c r="D164" s="113">
        <v>0</v>
      </c>
      <c r="E164" s="113">
        <v>0</v>
      </c>
      <c r="F164" s="113">
        <v>1</v>
      </c>
      <c r="G164" s="113">
        <v>0</v>
      </c>
      <c r="H164" s="114">
        <v>22.28</v>
      </c>
      <c r="I164">
        <v>1901</v>
      </c>
    </row>
    <row r="165" spans="1:9" s="119" customFormat="1" x14ac:dyDescent="0.25">
      <c r="A165" s="111">
        <v>164</v>
      </c>
      <c r="B165" s="112" t="s">
        <v>355</v>
      </c>
      <c r="C165" s="113">
        <v>0</v>
      </c>
      <c r="D165" s="113">
        <v>7.08</v>
      </c>
      <c r="E165" s="113">
        <v>0</v>
      </c>
      <c r="F165" s="113">
        <v>1</v>
      </c>
      <c r="G165" s="113">
        <v>7.08</v>
      </c>
      <c r="H165" s="114">
        <v>7.08</v>
      </c>
      <c r="I165">
        <v>1961</v>
      </c>
    </row>
    <row r="166" spans="1:9" s="119" customFormat="1" x14ac:dyDescent="0.25">
      <c r="A166" s="111">
        <v>165</v>
      </c>
      <c r="B166" s="112" t="s">
        <v>356</v>
      </c>
      <c r="C166" s="113">
        <v>65.28</v>
      </c>
      <c r="D166" s="113">
        <v>0</v>
      </c>
      <c r="E166" s="113">
        <v>0</v>
      </c>
      <c r="F166" s="113">
        <v>1</v>
      </c>
      <c r="G166" s="113">
        <v>0</v>
      </c>
      <c r="H166" s="114">
        <v>65.28</v>
      </c>
      <c r="I166">
        <v>1902</v>
      </c>
    </row>
    <row r="167" spans="1:9" s="119" customFormat="1" ht="46.5" x14ac:dyDescent="0.25">
      <c r="A167" s="111">
        <v>166</v>
      </c>
      <c r="B167" s="112" t="s">
        <v>357</v>
      </c>
      <c r="C167" s="113">
        <v>139.63999999999999</v>
      </c>
      <c r="D167" s="113">
        <v>0</v>
      </c>
      <c r="E167" s="113">
        <v>0</v>
      </c>
      <c r="F167" s="113">
        <v>1</v>
      </c>
      <c r="G167" s="113">
        <v>0</v>
      </c>
      <c r="H167" s="114">
        <v>139.63999999999999</v>
      </c>
      <c r="I167">
        <v>1905</v>
      </c>
    </row>
    <row r="168" spans="1:9" s="119" customFormat="1" x14ac:dyDescent="0.25">
      <c r="A168" s="111">
        <v>167</v>
      </c>
      <c r="B168" s="112" t="s">
        <v>415</v>
      </c>
      <c r="C168" s="113">
        <v>6.33</v>
      </c>
      <c r="D168" s="113">
        <v>0</v>
      </c>
      <c r="E168" s="113">
        <v>0</v>
      </c>
      <c r="F168" s="113">
        <v>1.8</v>
      </c>
      <c r="G168" s="113">
        <v>0</v>
      </c>
      <c r="H168" s="114">
        <v>6.33</v>
      </c>
      <c r="I168">
        <v>2002</v>
      </c>
    </row>
    <row r="169" spans="1:9" s="119" customFormat="1" x14ac:dyDescent="0.25">
      <c r="A169" s="111">
        <v>168</v>
      </c>
      <c r="B169" s="112" t="s">
        <v>358</v>
      </c>
      <c r="C169" s="113">
        <v>202.5</v>
      </c>
      <c r="D169" s="113">
        <v>0</v>
      </c>
      <c r="E169" s="113">
        <v>0</v>
      </c>
      <c r="F169" s="113">
        <v>1.8</v>
      </c>
      <c r="G169" s="113">
        <v>0</v>
      </c>
      <c r="H169" s="114">
        <v>202.5</v>
      </c>
      <c r="I169">
        <v>2001</v>
      </c>
    </row>
    <row r="170" spans="1:9" s="119" customFormat="1" x14ac:dyDescent="0.25">
      <c r="A170" s="111">
        <v>169</v>
      </c>
      <c r="B170" s="112" t="s">
        <v>359</v>
      </c>
      <c r="C170" s="113">
        <v>0</v>
      </c>
      <c r="D170" s="113">
        <v>14.79</v>
      </c>
      <c r="E170" s="113">
        <v>0</v>
      </c>
      <c r="F170" s="113">
        <v>1.8</v>
      </c>
      <c r="G170" s="113">
        <v>26.63</v>
      </c>
      <c r="H170" s="114">
        <v>26.63</v>
      </c>
      <c r="I170">
        <v>2061</v>
      </c>
    </row>
    <row r="171" spans="1:9" s="119" customFormat="1" x14ac:dyDescent="0.25">
      <c r="A171" s="111">
        <v>170</v>
      </c>
      <c r="B171" s="112" t="s">
        <v>433</v>
      </c>
      <c r="C171" s="113">
        <v>5.97</v>
      </c>
      <c r="D171" s="113">
        <v>0</v>
      </c>
      <c r="E171" s="113">
        <v>0</v>
      </c>
      <c r="F171" s="113">
        <v>1.8</v>
      </c>
      <c r="G171" s="113">
        <v>0</v>
      </c>
      <c r="H171" s="114">
        <v>5.97</v>
      </c>
      <c r="I171">
        <v>2000</v>
      </c>
    </row>
    <row r="172" spans="1:9" s="119" customFormat="1" x14ac:dyDescent="0.25">
      <c r="A172" s="111">
        <v>171</v>
      </c>
      <c r="B172" s="112" t="s">
        <v>360</v>
      </c>
      <c r="C172" s="113">
        <v>0.08</v>
      </c>
      <c r="D172" s="113">
        <v>0</v>
      </c>
      <c r="E172" s="113">
        <v>0</v>
      </c>
      <c r="F172" s="113">
        <v>1.8</v>
      </c>
      <c r="G172" s="113">
        <v>0</v>
      </c>
      <c r="H172" s="114">
        <v>0.08</v>
      </c>
      <c r="I172">
        <v>2106</v>
      </c>
    </row>
    <row r="173" spans="1:9" s="119" customFormat="1" x14ac:dyDescent="0.25">
      <c r="A173" s="111">
        <v>172</v>
      </c>
      <c r="B173" s="112" t="s">
        <v>434</v>
      </c>
      <c r="C173" s="113">
        <v>0</v>
      </c>
      <c r="D173" s="113">
        <v>36</v>
      </c>
      <c r="E173" s="113">
        <v>0</v>
      </c>
      <c r="F173" s="113">
        <v>1.8</v>
      </c>
      <c r="G173" s="113">
        <v>64.8</v>
      </c>
      <c r="H173" s="114">
        <v>64.8</v>
      </c>
      <c r="I173">
        <v>2162</v>
      </c>
    </row>
    <row r="174" spans="1:9" s="119" customFormat="1" ht="46.5" x14ac:dyDescent="0.25">
      <c r="A174" s="111">
        <v>173</v>
      </c>
      <c r="B174" s="112" t="s">
        <v>361</v>
      </c>
      <c r="C174" s="113">
        <v>129.66999999999999</v>
      </c>
      <c r="D174" s="113">
        <v>0</v>
      </c>
      <c r="E174" s="113">
        <v>0</v>
      </c>
      <c r="F174" s="113">
        <v>1.8</v>
      </c>
      <c r="G174" s="113">
        <v>0</v>
      </c>
      <c r="H174" s="114">
        <v>129.66999999999999</v>
      </c>
      <c r="I174">
        <v>2108</v>
      </c>
    </row>
    <row r="175" spans="1:9" s="119" customFormat="1" ht="46.5" x14ac:dyDescent="0.25">
      <c r="A175" s="111">
        <v>174</v>
      </c>
      <c r="B175" s="112" t="s">
        <v>362</v>
      </c>
      <c r="C175" s="113">
        <v>0</v>
      </c>
      <c r="D175" s="113">
        <v>65.63</v>
      </c>
      <c r="E175" s="113">
        <v>0</v>
      </c>
      <c r="F175" s="113">
        <v>1.8</v>
      </c>
      <c r="G175" s="113">
        <v>118.13</v>
      </c>
      <c r="H175" s="114">
        <v>118.13</v>
      </c>
      <c r="I175">
        <v>2163</v>
      </c>
    </row>
    <row r="176" spans="1:9" s="119" customFormat="1" ht="46.5" x14ac:dyDescent="0.25">
      <c r="A176" s="111">
        <v>175</v>
      </c>
      <c r="B176" s="112" t="s">
        <v>363</v>
      </c>
      <c r="C176" s="113">
        <v>0</v>
      </c>
      <c r="D176" s="113">
        <v>0</v>
      </c>
      <c r="E176" s="113">
        <v>61.5</v>
      </c>
      <c r="F176" s="113">
        <v>1.8</v>
      </c>
      <c r="G176" s="113">
        <v>110.7</v>
      </c>
      <c r="H176" s="114">
        <v>110.7</v>
      </c>
      <c r="I176">
        <v>2190</v>
      </c>
    </row>
    <row r="177" spans="1:9" s="119" customFormat="1" x14ac:dyDescent="0.25">
      <c r="A177" s="111">
        <v>176</v>
      </c>
      <c r="B177" s="112" t="s">
        <v>435</v>
      </c>
      <c r="C177" s="113">
        <v>139.08000000000001</v>
      </c>
      <c r="D177" s="113">
        <v>0</v>
      </c>
      <c r="E177" s="113">
        <v>0</v>
      </c>
      <c r="F177" s="113">
        <v>1.8</v>
      </c>
      <c r="G177" s="113">
        <v>0</v>
      </c>
      <c r="H177" s="114">
        <v>139.08000000000001</v>
      </c>
      <c r="I177">
        <v>2102</v>
      </c>
    </row>
    <row r="178" spans="1:9" s="119" customFormat="1" ht="46.5" x14ac:dyDescent="0.25">
      <c r="A178" s="111">
        <v>177</v>
      </c>
      <c r="B178" s="112" t="s">
        <v>436</v>
      </c>
      <c r="C178" s="113">
        <v>30.75</v>
      </c>
      <c r="D178" s="113">
        <v>0</v>
      </c>
      <c r="E178" s="113">
        <v>0</v>
      </c>
      <c r="F178" s="113">
        <v>1.8</v>
      </c>
      <c r="G178" s="113">
        <v>0</v>
      </c>
      <c r="H178" s="114">
        <v>30.75</v>
      </c>
      <c r="I178">
        <v>2103</v>
      </c>
    </row>
    <row r="179" spans="1:9" s="119" customFormat="1" x14ac:dyDescent="0.25">
      <c r="A179" s="111">
        <v>178</v>
      </c>
      <c r="B179" s="112" t="s">
        <v>364</v>
      </c>
      <c r="C179" s="113">
        <v>3.67</v>
      </c>
      <c r="D179" s="113">
        <v>0</v>
      </c>
      <c r="E179" s="113">
        <v>0</v>
      </c>
      <c r="F179" s="113">
        <v>1.8</v>
      </c>
      <c r="G179" s="113">
        <v>0</v>
      </c>
      <c r="H179" s="114">
        <v>3.67</v>
      </c>
      <c r="I179">
        <v>2109</v>
      </c>
    </row>
    <row r="180" spans="1:9" s="119" customFormat="1" x14ac:dyDescent="0.25">
      <c r="A180" s="111">
        <v>179</v>
      </c>
      <c r="B180" s="112" t="s">
        <v>437</v>
      </c>
      <c r="C180" s="113">
        <v>0.08</v>
      </c>
      <c r="D180" s="113">
        <v>0</v>
      </c>
      <c r="E180" s="113">
        <v>0</v>
      </c>
      <c r="F180" s="113">
        <v>1.8</v>
      </c>
      <c r="G180" s="113">
        <v>0</v>
      </c>
      <c r="H180" s="114">
        <v>0.08</v>
      </c>
      <c r="I180">
        <v>2100</v>
      </c>
    </row>
    <row r="181" spans="1:9" s="119" customFormat="1" x14ac:dyDescent="0.25">
      <c r="A181" s="111">
        <v>180</v>
      </c>
      <c r="B181" s="112" t="s">
        <v>438</v>
      </c>
      <c r="C181" s="113">
        <v>324.56</v>
      </c>
      <c r="D181" s="113">
        <v>0</v>
      </c>
      <c r="E181" s="113">
        <v>0</v>
      </c>
      <c r="F181" s="113">
        <v>1.8</v>
      </c>
      <c r="G181" s="113">
        <v>0</v>
      </c>
      <c r="H181" s="114">
        <v>324.56</v>
      </c>
      <c r="I181">
        <v>2201</v>
      </c>
    </row>
    <row r="182" spans="1:9" s="119" customFormat="1" x14ac:dyDescent="0.25">
      <c r="A182" s="111">
        <v>181</v>
      </c>
      <c r="B182" s="112" t="s">
        <v>439</v>
      </c>
      <c r="C182" s="113">
        <v>4.83</v>
      </c>
      <c r="D182" s="113">
        <v>0</v>
      </c>
      <c r="E182" s="113">
        <v>0</v>
      </c>
      <c r="F182" s="113">
        <v>1.8</v>
      </c>
      <c r="G182" s="113">
        <v>0</v>
      </c>
      <c r="H182" s="114">
        <v>4.83</v>
      </c>
      <c r="I182">
        <v>2202</v>
      </c>
    </row>
    <row r="183" spans="1:9" s="119" customFormat="1" x14ac:dyDescent="0.25">
      <c r="A183" s="111">
        <v>182</v>
      </c>
      <c r="B183" s="112" t="s">
        <v>365</v>
      </c>
      <c r="C183" s="113">
        <v>0.08</v>
      </c>
      <c r="D183" s="113">
        <v>0</v>
      </c>
      <c r="E183" s="113">
        <v>0</v>
      </c>
      <c r="F183" s="113">
        <v>1.8</v>
      </c>
      <c r="G183" s="113">
        <v>0</v>
      </c>
      <c r="H183" s="114">
        <v>0.08</v>
      </c>
      <c r="I183">
        <v>2200</v>
      </c>
    </row>
    <row r="184" spans="1:9" s="119" customFormat="1" x14ac:dyDescent="0.25">
      <c r="A184" s="111">
        <v>183</v>
      </c>
      <c r="B184" s="112" t="s">
        <v>366</v>
      </c>
      <c r="C184" s="113">
        <v>0</v>
      </c>
      <c r="D184" s="113">
        <v>10.38</v>
      </c>
      <c r="E184" s="113">
        <v>0</v>
      </c>
      <c r="F184" s="113">
        <v>1.8</v>
      </c>
      <c r="G184" s="113">
        <v>18.68</v>
      </c>
      <c r="H184" s="114">
        <v>18.68</v>
      </c>
      <c r="I184">
        <v>2260</v>
      </c>
    </row>
    <row r="185" spans="1:9" s="119" customFormat="1" x14ac:dyDescent="0.25">
      <c r="A185" s="111">
        <v>184</v>
      </c>
      <c r="B185" s="112" t="s">
        <v>367</v>
      </c>
      <c r="C185" s="113">
        <v>130.94</v>
      </c>
      <c r="D185" s="113">
        <v>0</v>
      </c>
      <c r="E185" s="113">
        <v>0</v>
      </c>
      <c r="F185" s="113">
        <v>1</v>
      </c>
      <c r="G185" s="113">
        <v>0</v>
      </c>
      <c r="H185" s="114">
        <v>130.94</v>
      </c>
      <c r="I185">
        <v>2300</v>
      </c>
    </row>
    <row r="186" spans="1:9" s="119" customFormat="1" ht="46.5" x14ac:dyDescent="0.25">
      <c r="A186" s="111">
        <v>185</v>
      </c>
      <c r="B186" s="112" t="s">
        <v>369</v>
      </c>
      <c r="C186" s="113">
        <v>672.53</v>
      </c>
      <c r="D186" s="113">
        <v>0</v>
      </c>
      <c r="E186" s="113">
        <v>0</v>
      </c>
      <c r="F186" s="113">
        <v>1</v>
      </c>
      <c r="G186" s="113">
        <v>0</v>
      </c>
      <c r="H186" s="114">
        <v>672.53</v>
      </c>
      <c r="I186">
        <v>2301</v>
      </c>
    </row>
    <row r="187" spans="1:9" s="119" customFormat="1" x14ac:dyDescent="0.25">
      <c r="A187" s="111">
        <v>186</v>
      </c>
      <c r="B187" s="112" t="s">
        <v>368</v>
      </c>
      <c r="C187" s="113">
        <v>0</v>
      </c>
      <c r="D187" s="113">
        <v>3</v>
      </c>
      <c r="E187" s="113">
        <v>0</v>
      </c>
      <c r="F187" s="113">
        <v>1</v>
      </c>
      <c r="G187" s="113">
        <v>3</v>
      </c>
      <c r="H187" s="114">
        <v>3</v>
      </c>
      <c r="I187">
        <v>2362</v>
      </c>
    </row>
    <row r="188" spans="1:9" s="119" customFormat="1" x14ac:dyDescent="0.25">
      <c r="A188" s="111">
        <v>187</v>
      </c>
      <c r="B188" s="112" t="s">
        <v>370</v>
      </c>
      <c r="C188" s="113">
        <v>0</v>
      </c>
      <c r="D188" s="113">
        <v>1.17</v>
      </c>
      <c r="E188" s="113">
        <v>0</v>
      </c>
      <c r="F188" s="113">
        <v>1</v>
      </c>
      <c r="G188" s="113">
        <v>1.17</v>
      </c>
      <c r="H188" s="114">
        <v>1.17</v>
      </c>
      <c r="I188">
        <v>2361</v>
      </c>
    </row>
    <row r="189" spans="1:9" s="119" customFormat="1" x14ac:dyDescent="0.25">
      <c r="A189" s="111">
        <v>188</v>
      </c>
      <c r="B189" s="112" t="s">
        <v>371</v>
      </c>
      <c r="C189" s="113">
        <v>0</v>
      </c>
      <c r="D189" s="113">
        <v>13.58</v>
      </c>
      <c r="E189" s="113">
        <v>0</v>
      </c>
      <c r="F189" s="113">
        <v>2</v>
      </c>
      <c r="G189" s="153">
        <v>27.17</v>
      </c>
      <c r="H189" s="154">
        <v>27.17</v>
      </c>
      <c r="I189">
        <v>2560</v>
      </c>
    </row>
    <row r="190" spans="1:9" s="119" customFormat="1" x14ac:dyDescent="0.25">
      <c r="A190" s="111">
        <v>189</v>
      </c>
      <c r="B190" s="112" t="s">
        <v>372</v>
      </c>
      <c r="C190" s="113">
        <f>253.56-88.03</f>
        <v>165.53</v>
      </c>
      <c r="D190" s="113">
        <v>0</v>
      </c>
      <c r="E190" s="113">
        <v>0</v>
      </c>
      <c r="F190" s="113">
        <v>2</v>
      </c>
      <c r="G190" s="153">
        <v>0</v>
      </c>
      <c r="H190" s="154">
        <v>165.53</v>
      </c>
      <c r="I190">
        <v>2501</v>
      </c>
    </row>
    <row r="191" spans="1:9" s="119" customFormat="1" x14ac:dyDescent="0.25">
      <c r="A191" s="111">
        <v>190</v>
      </c>
      <c r="B191" s="112" t="s">
        <v>462</v>
      </c>
      <c r="C191" s="113">
        <v>88.03</v>
      </c>
      <c r="D191" s="113">
        <v>0</v>
      </c>
      <c r="E191" s="113">
        <v>0</v>
      </c>
      <c r="F191" s="113">
        <v>2</v>
      </c>
      <c r="G191" s="153">
        <v>0</v>
      </c>
      <c r="H191" s="154">
        <f>88.03</f>
        <v>88.03</v>
      </c>
      <c r="I191"/>
    </row>
    <row r="192" spans="1:9" s="119" customFormat="1" x14ac:dyDescent="0.25">
      <c r="A192" s="111">
        <v>191</v>
      </c>
      <c r="B192" s="112" t="s">
        <v>440</v>
      </c>
      <c r="C192" s="113">
        <v>13.5</v>
      </c>
      <c r="D192" s="113">
        <v>0</v>
      </c>
      <c r="E192" s="113">
        <v>0</v>
      </c>
      <c r="F192" s="113">
        <v>2</v>
      </c>
      <c r="G192" s="113">
        <v>0</v>
      </c>
      <c r="H192" s="114">
        <v>13.5</v>
      </c>
      <c r="I192">
        <v>2601</v>
      </c>
    </row>
    <row r="193" spans="1:9" s="119" customFormat="1" x14ac:dyDescent="0.25">
      <c r="A193" s="111">
        <v>192</v>
      </c>
      <c r="B193" s="112" t="s">
        <v>373</v>
      </c>
      <c r="C193" s="113">
        <v>0</v>
      </c>
      <c r="D193" s="113">
        <v>43.25</v>
      </c>
      <c r="E193" s="113">
        <v>0</v>
      </c>
      <c r="F193" s="113">
        <v>1.8</v>
      </c>
      <c r="G193" s="113">
        <v>77.849999999999994</v>
      </c>
      <c r="H193" s="114">
        <v>77.849999999999994</v>
      </c>
      <c r="I193">
        <v>2760</v>
      </c>
    </row>
    <row r="194" spans="1:9" s="119" customFormat="1" x14ac:dyDescent="0.25">
      <c r="A194" s="111">
        <v>193</v>
      </c>
      <c r="B194" s="112" t="s">
        <v>374</v>
      </c>
      <c r="C194" s="113">
        <v>0</v>
      </c>
      <c r="D194" s="113">
        <v>0</v>
      </c>
      <c r="E194" s="113">
        <v>20.88</v>
      </c>
      <c r="F194" s="113">
        <v>1.8</v>
      </c>
      <c r="G194" s="113">
        <v>37.58</v>
      </c>
      <c r="H194" s="114">
        <v>37.58</v>
      </c>
      <c r="I194">
        <v>2790</v>
      </c>
    </row>
    <row r="195" spans="1:9" s="119" customFormat="1" x14ac:dyDescent="0.25">
      <c r="A195" s="111">
        <v>194</v>
      </c>
      <c r="B195" s="112" t="s">
        <v>375</v>
      </c>
      <c r="C195" s="113">
        <v>0</v>
      </c>
      <c r="D195" s="113">
        <v>32.380000000000003</v>
      </c>
      <c r="E195" s="113">
        <v>0</v>
      </c>
      <c r="F195" s="113">
        <v>1.8</v>
      </c>
      <c r="G195" s="113">
        <v>58.28</v>
      </c>
      <c r="H195" s="114">
        <v>58.28</v>
      </c>
      <c r="I195">
        <v>2864</v>
      </c>
    </row>
    <row r="196" spans="1:9" s="119" customFormat="1" x14ac:dyDescent="0.25">
      <c r="A196" s="111">
        <v>195</v>
      </c>
      <c r="B196" s="112" t="s">
        <v>376</v>
      </c>
      <c r="C196" s="113">
        <v>0</v>
      </c>
      <c r="D196" s="113">
        <v>0</v>
      </c>
      <c r="E196" s="113">
        <v>51.75</v>
      </c>
      <c r="F196" s="113">
        <v>1.8</v>
      </c>
      <c r="G196" s="113">
        <v>93.15</v>
      </c>
      <c r="H196" s="114">
        <v>93.15</v>
      </c>
      <c r="I196">
        <v>2891</v>
      </c>
    </row>
    <row r="197" spans="1:9" s="119" customFormat="1" x14ac:dyDescent="0.25">
      <c r="A197" s="111">
        <v>196</v>
      </c>
      <c r="B197" s="112" t="s">
        <v>377</v>
      </c>
      <c r="C197" s="113">
        <v>0</v>
      </c>
      <c r="D197" s="113">
        <v>81.38</v>
      </c>
      <c r="E197" s="113">
        <v>0</v>
      </c>
      <c r="F197" s="113">
        <v>1.8</v>
      </c>
      <c r="G197" s="113">
        <v>146.47999999999999</v>
      </c>
      <c r="H197" s="114">
        <v>146.47999999999999</v>
      </c>
      <c r="I197">
        <v>2862</v>
      </c>
    </row>
    <row r="198" spans="1:9" s="119" customFormat="1" x14ac:dyDescent="0.25">
      <c r="A198" s="111">
        <v>197</v>
      </c>
      <c r="B198" s="112" t="s">
        <v>441</v>
      </c>
      <c r="C198" s="113">
        <v>0</v>
      </c>
      <c r="D198" s="113">
        <v>31.13</v>
      </c>
      <c r="E198" s="113">
        <v>0</v>
      </c>
      <c r="F198" s="113">
        <v>1.8</v>
      </c>
      <c r="G198" s="113">
        <v>56.03</v>
      </c>
      <c r="H198" s="114">
        <v>56.03</v>
      </c>
      <c r="I198">
        <v>2861</v>
      </c>
    </row>
    <row r="199" spans="1:9" s="119" customFormat="1" x14ac:dyDescent="0.25">
      <c r="A199" s="111">
        <v>198</v>
      </c>
      <c r="B199" s="112" t="s">
        <v>378</v>
      </c>
      <c r="C199" s="113">
        <v>0</v>
      </c>
      <c r="D199" s="113">
        <v>25.63</v>
      </c>
      <c r="E199" s="113">
        <v>0</v>
      </c>
      <c r="F199" s="113">
        <v>1.8</v>
      </c>
      <c r="G199" s="113">
        <v>46.13</v>
      </c>
      <c r="H199" s="114">
        <v>46.13</v>
      </c>
      <c r="I199">
        <v>2867</v>
      </c>
    </row>
    <row r="200" spans="1:9" s="119" customFormat="1" x14ac:dyDescent="0.25">
      <c r="A200" s="111">
        <v>199</v>
      </c>
      <c r="B200" s="112" t="s">
        <v>442</v>
      </c>
      <c r="C200" s="113">
        <v>0</v>
      </c>
      <c r="D200" s="113">
        <v>25.75</v>
      </c>
      <c r="E200" s="113">
        <v>0</v>
      </c>
      <c r="F200" s="113">
        <v>1.8</v>
      </c>
      <c r="G200" s="113">
        <v>46.35</v>
      </c>
      <c r="H200" s="114">
        <v>46.35</v>
      </c>
      <c r="I200">
        <v>3061</v>
      </c>
    </row>
    <row r="201" spans="1:9" s="119" customFormat="1" x14ac:dyDescent="0.25">
      <c r="A201" s="111">
        <v>200</v>
      </c>
      <c r="B201" s="112" t="s">
        <v>379</v>
      </c>
      <c r="C201" s="113">
        <v>67.25</v>
      </c>
      <c r="D201" s="113">
        <v>0</v>
      </c>
      <c r="E201" s="113">
        <v>0</v>
      </c>
      <c r="F201" s="113">
        <v>1.8</v>
      </c>
      <c r="G201" s="113">
        <v>0</v>
      </c>
      <c r="H201" s="114">
        <v>67.25</v>
      </c>
      <c r="I201">
        <v>3001</v>
      </c>
    </row>
    <row r="202" spans="1:9" s="119" customFormat="1" x14ac:dyDescent="0.25">
      <c r="A202" s="111">
        <v>201</v>
      </c>
      <c r="B202" s="112" t="s">
        <v>380</v>
      </c>
      <c r="C202" s="113">
        <v>4.75</v>
      </c>
      <c r="D202" s="113">
        <v>0</v>
      </c>
      <c r="E202" s="113">
        <v>0</v>
      </c>
      <c r="F202" s="113">
        <v>1.8</v>
      </c>
      <c r="G202" s="113">
        <v>0</v>
      </c>
      <c r="H202" s="114">
        <v>4.75</v>
      </c>
      <c r="I202">
        <v>3205</v>
      </c>
    </row>
    <row r="203" spans="1:9" s="119" customFormat="1" x14ac:dyDescent="0.25">
      <c r="A203" s="111">
        <v>202</v>
      </c>
      <c r="B203" s="112" t="s">
        <v>418</v>
      </c>
      <c r="C203" s="113">
        <v>14.81</v>
      </c>
      <c r="D203" s="113">
        <v>0</v>
      </c>
      <c r="E203" s="113">
        <v>0</v>
      </c>
      <c r="F203" s="113">
        <v>1.8</v>
      </c>
      <c r="G203" s="113">
        <v>0</v>
      </c>
      <c r="H203" s="114">
        <v>14.81</v>
      </c>
      <c r="I203">
        <v>3201</v>
      </c>
    </row>
    <row r="204" spans="1:9" s="119" customFormat="1" x14ac:dyDescent="0.25">
      <c r="A204" s="111">
        <v>203</v>
      </c>
      <c r="B204" s="112" t="s">
        <v>381</v>
      </c>
      <c r="C204" s="113">
        <v>0</v>
      </c>
      <c r="D204" s="113">
        <v>88.38</v>
      </c>
      <c r="E204" s="113">
        <v>0</v>
      </c>
      <c r="F204" s="113">
        <v>1.8</v>
      </c>
      <c r="G204" s="113">
        <v>159.08000000000001</v>
      </c>
      <c r="H204" s="114">
        <v>159.08000000000001</v>
      </c>
      <c r="I204">
        <v>3262</v>
      </c>
    </row>
    <row r="205" spans="1:9" s="119" customFormat="1" x14ac:dyDescent="0.25">
      <c r="A205" s="111">
        <v>204</v>
      </c>
      <c r="B205" s="112" t="s">
        <v>382</v>
      </c>
      <c r="C205" s="113">
        <v>214.94</v>
      </c>
      <c r="D205" s="113">
        <v>0</v>
      </c>
      <c r="E205" s="113">
        <v>0</v>
      </c>
      <c r="F205" s="113">
        <v>1.8</v>
      </c>
      <c r="G205" s="113">
        <v>0</v>
      </c>
      <c r="H205" s="114">
        <v>214.94</v>
      </c>
      <c r="I205">
        <v>3204</v>
      </c>
    </row>
    <row r="206" spans="1:9" s="119" customFormat="1" x14ac:dyDescent="0.25">
      <c r="A206" s="111">
        <v>205</v>
      </c>
      <c r="B206" s="112" t="s">
        <v>383</v>
      </c>
      <c r="C206" s="113">
        <v>0</v>
      </c>
      <c r="D206" s="113">
        <v>0</v>
      </c>
      <c r="E206" s="113">
        <v>0</v>
      </c>
      <c r="F206" s="113">
        <v>1</v>
      </c>
      <c r="G206" s="113">
        <v>0</v>
      </c>
      <c r="H206" s="114">
        <v>0</v>
      </c>
      <c r="I206">
        <v>3301</v>
      </c>
    </row>
    <row r="207" spans="1:9" s="119" customFormat="1" x14ac:dyDescent="0.25">
      <c r="A207" s="111">
        <v>206</v>
      </c>
      <c r="B207" s="112" t="s">
        <v>443</v>
      </c>
      <c r="C207" s="113">
        <v>466.58</v>
      </c>
      <c r="D207" s="113">
        <v>0</v>
      </c>
      <c r="E207" s="113">
        <v>0</v>
      </c>
      <c r="F207" s="113">
        <v>1.8</v>
      </c>
      <c r="G207" s="113">
        <v>0</v>
      </c>
      <c r="H207" s="114">
        <v>466.58</v>
      </c>
      <c r="I207">
        <v>3401</v>
      </c>
    </row>
    <row r="208" spans="1:9" s="119" customFormat="1" x14ac:dyDescent="0.25">
      <c r="A208" s="111">
        <v>207</v>
      </c>
      <c r="B208" s="112" t="s">
        <v>384</v>
      </c>
      <c r="C208" s="113">
        <v>0</v>
      </c>
      <c r="D208" s="113">
        <v>33.21</v>
      </c>
      <c r="E208" s="113">
        <v>0</v>
      </c>
      <c r="F208" s="113">
        <v>1.8</v>
      </c>
      <c r="G208" s="113">
        <v>59.78</v>
      </c>
      <c r="H208" s="114">
        <v>59.78</v>
      </c>
      <c r="I208">
        <v>3461</v>
      </c>
    </row>
    <row r="209" spans="1:9" s="119" customFormat="1" x14ac:dyDescent="0.25">
      <c r="A209" s="111">
        <v>208</v>
      </c>
      <c r="B209" s="112" t="s">
        <v>385</v>
      </c>
      <c r="C209" s="113">
        <v>27.5</v>
      </c>
      <c r="D209" s="113">
        <v>0</v>
      </c>
      <c r="E209" s="113">
        <v>0</v>
      </c>
      <c r="F209" s="113">
        <v>1.8</v>
      </c>
      <c r="G209" s="113">
        <v>0</v>
      </c>
      <c r="H209" s="114">
        <v>27.5</v>
      </c>
      <c r="I209">
        <v>3402</v>
      </c>
    </row>
    <row r="210" spans="1:9" s="119" customFormat="1" x14ac:dyDescent="0.25">
      <c r="A210" s="111">
        <v>209</v>
      </c>
      <c r="B210" s="112" t="s">
        <v>386</v>
      </c>
      <c r="C210" s="113">
        <v>0</v>
      </c>
      <c r="D210" s="113">
        <v>10.88</v>
      </c>
      <c r="E210" s="113">
        <v>0</v>
      </c>
      <c r="F210" s="113">
        <v>1.8</v>
      </c>
      <c r="G210" s="113">
        <v>19.579999999999998</v>
      </c>
      <c r="H210" s="114">
        <v>19.579999999999998</v>
      </c>
      <c r="I210">
        <v>3561</v>
      </c>
    </row>
    <row r="211" spans="1:9" s="119" customFormat="1" x14ac:dyDescent="0.25">
      <c r="A211" s="111">
        <v>210</v>
      </c>
      <c r="B211" s="112" t="s">
        <v>387</v>
      </c>
      <c r="C211" s="113">
        <v>266.67</v>
      </c>
      <c r="D211" s="113">
        <v>0</v>
      </c>
      <c r="E211" s="113">
        <v>0</v>
      </c>
      <c r="F211" s="113">
        <v>1.8</v>
      </c>
      <c r="G211" s="113">
        <v>0</v>
      </c>
      <c r="H211" s="114">
        <v>266.67</v>
      </c>
      <c r="I211">
        <v>3501</v>
      </c>
    </row>
    <row r="212" spans="1:9" s="119" customFormat="1" x14ac:dyDescent="0.25">
      <c r="A212" s="111">
        <v>211</v>
      </c>
      <c r="B212" s="112" t="s">
        <v>388</v>
      </c>
      <c r="C212" s="113">
        <v>123.72</v>
      </c>
      <c r="D212" s="113">
        <v>0</v>
      </c>
      <c r="E212" s="113">
        <v>0</v>
      </c>
      <c r="F212" s="113">
        <v>2</v>
      </c>
      <c r="G212" s="113">
        <v>0</v>
      </c>
      <c r="H212" s="114">
        <v>123.72</v>
      </c>
      <c r="I212">
        <v>3601</v>
      </c>
    </row>
    <row r="213" spans="1:9" s="119" customFormat="1" x14ac:dyDescent="0.25">
      <c r="A213" s="111">
        <v>212</v>
      </c>
      <c r="B213" s="112" t="s">
        <v>389</v>
      </c>
      <c r="C213" s="113">
        <v>82.44</v>
      </c>
      <c r="D213" s="113">
        <v>0</v>
      </c>
      <c r="E213" s="113">
        <v>0</v>
      </c>
      <c r="F213" s="113">
        <v>2</v>
      </c>
      <c r="G213" s="113">
        <v>0</v>
      </c>
      <c r="H213" s="114">
        <v>82.44</v>
      </c>
      <c r="I213">
        <v>3701</v>
      </c>
    </row>
    <row r="214" spans="1:9" s="119" customFormat="1" x14ac:dyDescent="0.25">
      <c r="A214" s="111">
        <v>213</v>
      </c>
      <c r="B214" s="112" t="s">
        <v>390</v>
      </c>
      <c r="C214" s="113">
        <v>24.64</v>
      </c>
      <c r="D214" s="113">
        <v>0</v>
      </c>
      <c r="E214" s="113">
        <v>0</v>
      </c>
      <c r="F214" s="113">
        <v>2</v>
      </c>
      <c r="G214" s="113">
        <v>0</v>
      </c>
      <c r="H214" s="114">
        <v>24.64</v>
      </c>
      <c r="I214">
        <v>3702</v>
      </c>
    </row>
    <row r="215" spans="1:9" s="119" customFormat="1" x14ac:dyDescent="0.25">
      <c r="A215" s="111">
        <v>214</v>
      </c>
      <c r="B215" s="112" t="s">
        <v>391</v>
      </c>
      <c r="C215" s="113">
        <v>0</v>
      </c>
      <c r="D215" s="113">
        <v>10.75</v>
      </c>
      <c r="E215" s="113">
        <v>0</v>
      </c>
      <c r="F215" s="113">
        <v>1.8</v>
      </c>
      <c r="G215" s="113">
        <v>19.350000000000001</v>
      </c>
      <c r="H215" s="114">
        <v>19.350000000000001</v>
      </c>
      <c r="I215">
        <v>3860</v>
      </c>
    </row>
    <row r="216" spans="1:9" s="119" customFormat="1" x14ac:dyDescent="0.25">
      <c r="A216" s="111">
        <v>215</v>
      </c>
      <c r="B216" s="112" t="s">
        <v>392</v>
      </c>
      <c r="C216" s="113">
        <v>0</v>
      </c>
      <c r="D216" s="113">
        <v>2</v>
      </c>
      <c r="E216" s="113">
        <v>0</v>
      </c>
      <c r="F216" s="113">
        <v>1.8</v>
      </c>
      <c r="G216" s="113">
        <v>3.6</v>
      </c>
      <c r="H216" s="114">
        <v>3.6</v>
      </c>
      <c r="I216">
        <v>3861</v>
      </c>
    </row>
    <row r="217" spans="1:9" s="119" customFormat="1" x14ac:dyDescent="0.25">
      <c r="A217" s="111">
        <v>216</v>
      </c>
      <c r="B217" s="112" t="s">
        <v>393</v>
      </c>
      <c r="C217" s="113">
        <v>0</v>
      </c>
      <c r="D217" s="113">
        <v>14.38</v>
      </c>
      <c r="E217" s="113">
        <v>0</v>
      </c>
      <c r="F217" s="113">
        <v>1.8</v>
      </c>
      <c r="G217" s="113">
        <v>25.88</v>
      </c>
      <c r="H217" s="114">
        <v>25.88</v>
      </c>
      <c r="I217">
        <v>3960</v>
      </c>
    </row>
    <row r="218" spans="1:9" s="119" customFormat="1" ht="46.5" x14ac:dyDescent="0.25">
      <c r="A218" s="111">
        <v>217</v>
      </c>
      <c r="B218" s="112" t="s">
        <v>394</v>
      </c>
      <c r="C218" s="113">
        <v>0</v>
      </c>
      <c r="D218" s="113">
        <v>0</v>
      </c>
      <c r="E218" s="113">
        <v>10</v>
      </c>
      <c r="F218" s="113">
        <v>1.8</v>
      </c>
      <c r="G218" s="113">
        <v>18</v>
      </c>
      <c r="H218" s="114">
        <v>18</v>
      </c>
      <c r="I218">
        <v>3990</v>
      </c>
    </row>
    <row r="219" spans="1:9" s="119" customFormat="1" x14ac:dyDescent="0.25">
      <c r="A219" s="111">
        <v>218</v>
      </c>
      <c r="B219" s="112" t="s">
        <v>395</v>
      </c>
      <c r="C219" s="113">
        <v>106.81</v>
      </c>
      <c r="D219" s="113">
        <v>0</v>
      </c>
      <c r="E219" s="113">
        <v>0</v>
      </c>
      <c r="F219" s="113">
        <v>1.8</v>
      </c>
      <c r="G219" s="113">
        <v>0</v>
      </c>
      <c r="H219" s="114">
        <v>106.81</v>
      </c>
      <c r="I219">
        <v>3901</v>
      </c>
    </row>
    <row r="220" spans="1:9" s="119" customFormat="1" x14ac:dyDescent="0.25">
      <c r="A220" s="111">
        <v>219</v>
      </c>
      <c r="B220" s="112" t="s">
        <v>396</v>
      </c>
      <c r="C220" s="113">
        <v>166.08</v>
      </c>
      <c r="D220" s="113">
        <v>0</v>
      </c>
      <c r="E220" s="113">
        <v>0</v>
      </c>
      <c r="F220" s="113">
        <v>0</v>
      </c>
      <c r="G220" s="113">
        <v>0</v>
      </c>
      <c r="H220" s="114">
        <v>166.08</v>
      </c>
      <c r="I220">
        <v>4001</v>
      </c>
    </row>
    <row r="221" spans="1:9" s="119" customFormat="1" x14ac:dyDescent="0.25">
      <c r="A221" s="111">
        <v>220</v>
      </c>
      <c r="B221" s="112" t="s">
        <v>397</v>
      </c>
      <c r="C221" s="113">
        <v>307.72000000000003</v>
      </c>
      <c r="D221" s="113">
        <v>0</v>
      </c>
      <c r="E221" s="113">
        <v>0</v>
      </c>
      <c r="F221" s="113">
        <v>1</v>
      </c>
      <c r="G221" s="113">
        <v>0</v>
      </c>
      <c r="H221" s="114">
        <v>307.72000000000003</v>
      </c>
      <c r="I221">
        <v>4101</v>
      </c>
    </row>
    <row r="222" spans="1:9" s="119" customFormat="1" x14ac:dyDescent="0.25">
      <c r="A222" s="111">
        <v>221</v>
      </c>
      <c r="B222" s="112" t="s">
        <v>398</v>
      </c>
      <c r="C222" s="113">
        <v>0</v>
      </c>
      <c r="D222" s="113">
        <v>16.54</v>
      </c>
      <c r="E222" s="113">
        <v>0</v>
      </c>
      <c r="F222" s="113">
        <v>1</v>
      </c>
      <c r="G222" s="113">
        <v>16.54</v>
      </c>
      <c r="H222" s="114">
        <v>16.54</v>
      </c>
      <c r="I222">
        <v>4161</v>
      </c>
    </row>
    <row r="223" spans="1:9" s="119" customFormat="1" ht="46.5" x14ac:dyDescent="0.25">
      <c r="A223" s="111">
        <v>222</v>
      </c>
      <c r="B223" s="112" t="s">
        <v>399</v>
      </c>
      <c r="C223" s="113">
        <v>0</v>
      </c>
      <c r="D223" s="113">
        <v>0</v>
      </c>
      <c r="E223" s="113">
        <v>5.25</v>
      </c>
      <c r="F223" s="113">
        <v>1</v>
      </c>
      <c r="G223" s="113">
        <v>5.25</v>
      </c>
      <c r="H223" s="114">
        <v>5.25</v>
      </c>
      <c r="I223">
        <v>4190</v>
      </c>
    </row>
    <row r="224" spans="1:9" s="119" customFormat="1" x14ac:dyDescent="0.25">
      <c r="A224" s="111">
        <v>223</v>
      </c>
      <c r="B224" s="112" t="s">
        <v>400</v>
      </c>
      <c r="C224" s="113">
        <v>4.58</v>
      </c>
      <c r="D224" s="113">
        <v>0</v>
      </c>
      <c r="E224" s="113">
        <v>0</v>
      </c>
      <c r="F224" s="113">
        <v>1</v>
      </c>
      <c r="G224" s="113">
        <v>0</v>
      </c>
      <c r="H224" s="114">
        <v>4.58</v>
      </c>
      <c r="I224">
        <v>4103</v>
      </c>
    </row>
    <row r="225" spans="1:9" s="119" customFormat="1" x14ac:dyDescent="0.25">
      <c r="A225" s="111">
        <v>224</v>
      </c>
      <c r="B225" s="112" t="s">
        <v>401</v>
      </c>
      <c r="C225" s="113">
        <v>35.72</v>
      </c>
      <c r="D225" s="113">
        <v>0</v>
      </c>
      <c r="E225" s="113">
        <v>0</v>
      </c>
      <c r="F225" s="113">
        <v>1</v>
      </c>
      <c r="G225" s="113">
        <v>0</v>
      </c>
      <c r="H225" s="114">
        <v>35.72</v>
      </c>
      <c r="I225">
        <v>8001</v>
      </c>
    </row>
    <row r="226" spans="1:9" s="119" customFormat="1" x14ac:dyDescent="0.25">
      <c r="A226" s="111">
        <v>225</v>
      </c>
      <c r="B226" s="112" t="s">
        <v>402</v>
      </c>
      <c r="C226" s="113">
        <v>2944.64</v>
      </c>
      <c r="D226" s="113">
        <v>0</v>
      </c>
      <c r="E226" s="113">
        <v>0</v>
      </c>
      <c r="F226" s="113">
        <v>1</v>
      </c>
      <c r="G226" s="113">
        <v>0</v>
      </c>
      <c r="H226" s="114">
        <v>2944.64</v>
      </c>
      <c r="I226">
        <v>8301</v>
      </c>
    </row>
    <row r="227" spans="1:9" s="119" customFormat="1" x14ac:dyDescent="0.25">
      <c r="A227" s="111">
        <v>226</v>
      </c>
      <c r="B227" s="112" t="s">
        <v>403</v>
      </c>
      <c r="C227" s="113">
        <v>89.86</v>
      </c>
      <c r="D227" s="113">
        <v>0</v>
      </c>
      <c r="E227" s="113">
        <v>0</v>
      </c>
      <c r="F227" s="113">
        <v>1</v>
      </c>
      <c r="G227" s="113">
        <v>0</v>
      </c>
      <c r="H227" s="114">
        <v>89.86</v>
      </c>
      <c r="I227">
        <v>8302</v>
      </c>
    </row>
    <row r="228" spans="1:9" s="119" customFormat="1" x14ac:dyDescent="0.25">
      <c r="A228" s="111">
        <v>227</v>
      </c>
      <c r="B228" s="112" t="s">
        <v>404</v>
      </c>
      <c r="C228" s="113">
        <v>59.72</v>
      </c>
      <c r="D228" s="113">
        <v>0</v>
      </c>
      <c r="E228" s="113">
        <v>0</v>
      </c>
      <c r="F228" s="113">
        <v>1</v>
      </c>
      <c r="G228" s="113">
        <v>0</v>
      </c>
      <c r="H228" s="114">
        <v>59.72</v>
      </c>
      <c r="I228">
        <v>8303</v>
      </c>
    </row>
    <row r="229" spans="1:9" s="119" customFormat="1" x14ac:dyDescent="0.25">
      <c r="A229" s="111">
        <v>228</v>
      </c>
      <c r="B229" s="112" t="s">
        <v>405</v>
      </c>
      <c r="C229" s="113">
        <v>1510.11</v>
      </c>
      <c r="D229" s="113">
        <v>0</v>
      </c>
      <c r="E229" s="113">
        <v>0</v>
      </c>
      <c r="F229" s="113">
        <v>1</v>
      </c>
      <c r="G229" s="113">
        <v>0</v>
      </c>
      <c r="H229" s="114">
        <v>1510.11</v>
      </c>
      <c r="I229">
        <v>8900</v>
      </c>
    </row>
    <row r="230" spans="1:9" s="119" customFormat="1" x14ac:dyDescent="0.25">
      <c r="A230" s="111">
        <v>229</v>
      </c>
      <c r="B230" s="112" t="s">
        <v>406</v>
      </c>
      <c r="C230" s="113">
        <v>62.25</v>
      </c>
      <c r="D230" s="113">
        <v>0</v>
      </c>
      <c r="E230" s="113">
        <v>0</v>
      </c>
      <c r="F230" s="113">
        <v>1</v>
      </c>
      <c r="G230" s="113">
        <v>0</v>
      </c>
      <c r="H230" s="114">
        <v>62.25</v>
      </c>
      <c r="I230">
        <v>8901</v>
      </c>
    </row>
    <row r="231" spans="1:9" s="119" customFormat="1" x14ac:dyDescent="0.25">
      <c r="A231" s="111">
        <v>230</v>
      </c>
      <c r="B231" s="112" t="s">
        <v>407</v>
      </c>
      <c r="C231" s="113">
        <v>0</v>
      </c>
      <c r="D231" s="113">
        <v>1.38</v>
      </c>
      <c r="E231" s="113">
        <v>0</v>
      </c>
      <c r="F231" s="113">
        <v>1</v>
      </c>
      <c r="G231" s="113">
        <v>1.38</v>
      </c>
      <c r="H231" s="114">
        <v>1.38</v>
      </c>
      <c r="I231">
        <v>8902</v>
      </c>
    </row>
    <row r="232" spans="1:9" s="119" customFormat="1" ht="45" customHeight="1" x14ac:dyDescent="0.25">
      <c r="A232" s="185" t="s">
        <v>210</v>
      </c>
      <c r="B232" s="186"/>
      <c r="C232" s="116">
        <f>SUM(C2:C231)</f>
        <v>24049.530000000006</v>
      </c>
      <c r="D232" s="116">
        <f>SUM(D2:D231)</f>
        <v>1116.7300000000005</v>
      </c>
      <c r="E232" s="116">
        <f>SUM(E2:E231)</f>
        <v>237.07</v>
      </c>
      <c r="F232" s="115"/>
      <c r="G232" s="116">
        <f>SUM(G2:G231)</f>
        <v>2359.2800000000002</v>
      </c>
      <c r="H232" s="116">
        <f>SUM(H2:H231)</f>
        <v>26408.810000000009</v>
      </c>
    </row>
  </sheetData>
  <autoFilter ref="A1:H227"/>
  <mergeCells count="1">
    <mergeCell ref="A232:B2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วิเคราะห์ต้นทุนต่อหน่วย-Final</vt:lpstr>
      <vt:lpstr>FTES-65-26408.81</vt:lpstr>
      <vt:lpstr>'วิเคราะห์ต้นทุนต่อหน่วย-Final'!Print_Titles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QA2</dc:creator>
  <cp:lastModifiedBy>PETCH</cp:lastModifiedBy>
  <cp:lastPrinted>2023-08-28T08:43:32Z</cp:lastPrinted>
  <dcterms:created xsi:type="dcterms:W3CDTF">2023-06-21T07:07:06Z</dcterms:created>
  <dcterms:modified xsi:type="dcterms:W3CDTF">2023-10-03T07:52:27Z</dcterms:modified>
</cp:coreProperties>
</file>